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120" yWindow="120" windowWidth="24915" windowHeight="11760"/>
  </bookViews>
  <sheets>
    <sheet name="Voorbeeld _ verlichting" sheetId="1" r:id="rId1"/>
  </sheets>
  <calcPr calcId="152511"/>
</workbook>
</file>

<file path=xl/calcChain.xml><?xml version="1.0" encoding="utf-8"?>
<calcChain xmlns="http://schemas.openxmlformats.org/spreadsheetml/2006/main">
  <c r="H36" i="1" l="1"/>
  <c r="H34" i="1"/>
  <c r="H32" i="1"/>
  <c r="H31" i="1"/>
  <c r="M31" i="1" s="1"/>
  <c r="H30" i="1"/>
  <c r="H38" i="1" s="1"/>
  <c r="P30" i="1"/>
  <c r="M37" i="1"/>
  <c r="E37" i="1"/>
  <c r="I37" i="1"/>
  <c r="J37" i="1" s="1"/>
  <c r="F36" i="1"/>
  <c r="I36" i="1" s="1"/>
  <c r="J36" i="1" s="1"/>
  <c r="E36" i="1"/>
  <c r="C36" i="1"/>
  <c r="M35" i="1"/>
  <c r="F35" i="1"/>
  <c r="I35" i="1" s="1"/>
  <c r="J35" i="1" s="1"/>
  <c r="I34" i="1"/>
  <c r="J34" i="1"/>
  <c r="M33" i="1"/>
  <c r="F33" i="1"/>
  <c r="F32" i="1"/>
  <c r="D32" i="1"/>
  <c r="P32" i="1" s="1"/>
  <c r="I31" i="1"/>
  <c r="J31" i="1" s="1"/>
  <c r="L31" i="1" s="1"/>
  <c r="D31" i="1"/>
  <c r="P31" i="1"/>
  <c r="I30" i="1"/>
  <c r="J30" i="1" s="1"/>
  <c r="I32" i="1"/>
  <c r="J32" i="1" s="1"/>
  <c r="I33" i="1"/>
  <c r="J33" i="1" s="1"/>
  <c r="M30" i="1"/>
  <c r="M32" i="1"/>
  <c r="M36" i="1"/>
  <c r="M34" i="1"/>
  <c r="L30" i="1" l="1"/>
  <c r="O30" i="1"/>
  <c r="E12" i="1"/>
  <c r="L32" i="1"/>
  <c r="N32" i="1" s="1"/>
  <c r="O32" i="1"/>
  <c r="N31" i="1"/>
  <c r="O31" i="1"/>
  <c r="D33" i="1"/>
  <c r="E13" i="1"/>
  <c r="N30" i="1" l="1"/>
  <c r="L33" i="1"/>
  <c r="N33" i="1" s="1"/>
  <c r="P33" i="1"/>
  <c r="D34" i="1"/>
  <c r="O33" i="1"/>
  <c r="P34" i="1" l="1"/>
  <c r="O34" i="1"/>
  <c r="D35" i="1"/>
  <c r="L34" i="1"/>
  <c r="N34" i="1" s="1"/>
  <c r="P35" i="1" l="1"/>
  <c r="D36" i="1"/>
  <c r="O35" i="1"/>
  <c r="L35" i="1"/>
  <c r="N35" i="1" s="1"/>
  <c r="D37" i="1" l="1"/>
  <c r="P36" i="1"/>
  <c r="O36" i="1"/>
  <c r="L36" i="1"/>
  <c r="N36" i="1" l="1"/>
  <c r="P37" i="1"/>
  <c r="E14" i="1" s="1"/>
  <c r="O37" i="1"/>
  <c r="L37" i="1"/>
  <c r="N37" i="1" s="1"/>
  <c r="E11" i="1" l="1"/>
</calcChain>
</file>

<file path=xl/sharedStrings.xml><?xml version="1.0" encoding="utf-8"?>
<sst xmlns="http://schemas.openxmlformats.org/spreadsheetml/2006/main" count="40" uniqueCount="37">
  <si>
    <t>totaal primair energieverbruik verlichting</t>
  </si>
  <si>
    <r>
      <t>MJ</t>
    </r>
    <r>
      <rPr>
        <vertAlign val="subscript"/>
        <sz val="10"/>
        <rFont val="Arial"/>
        <family val="2"/>
      </rPr>
      <t>prim</t>
    </r>
    <r>
      <rPr>
        <sz val="10"/>
        <rFont val="Arial"/>
        <family val="2"/>
      </rPr>
      <t>/jaar</t>
    </r>
  </si>
  <si>
    <t>budgetterm verlichting</t>
  </si>
  <si>
    <t>aantal branduren</t>
  </si>
  <si>
    <t>uren</t>
  </si>
  <si>
    <t>gemiddeld vermogen/m²</t>
  </si>
  <si>
    <t>W/m²</t>
  </si>
  <si>
    <t>Gegevens</t>
  </si>
  <si>
    <t>dimming</t>
  </si>
  <si>
    <t>Daglichtfactor</t>
  </si>
  <si>
    <t>branduren</t>
  </si>
  <si>
    <t>verlichtingsniveau</t>
  </si>
  <si>
    <t>W/m²/100 lux</t>
  </si>
  <si>
    <t>DF</t>
  </si>
  <si>
    <t>opp</t>
  </si>
  <si>
    <t>f-factor</t>
  </si>
  <si>
    <t>b-factor</t>
  </si>
  <si>
    <t>primair</t>
  </si>
  <si>
    <t>budgetterm</t>
  </si>
  <si>
    <t>primair/budget</t>
  </si>
  <si>
    <t>Energieverbruik kWh</t>
  </si>
  <si>
    <t>kamers</t>
  </si>
  <si>
    <t>badkamer</t>
  </si>
  <si>
    <t>leefruimte</t>
  </si>
  <si>
    <t>kantoor</t>
  </si>
  <si>
    <t>circulatie ...</t>
  </si>
  <si>
    <t>keuken</t>
  </si>
  <si>
    <t>sanitair, berging</t>
  </si>
  <si>
    <t>kelder</t>
  </si>
  <si>
    <t>Voorbeeld berekening verlichting</t>
  </si>
  <si>
    <t>cfr. EPI-studie en zie handleiding</t>
  </si>
  <si>
    <t>gemiddeld vermogen [W/m²]</t>
  </si>
  <si>
    <t>Resultaten verlichting</t>
  </si>
  <si>
    <t>EPI rekenblad : voorbeeld verlichting</t>
  </si>
  <si>
    <t>Daidalos Peutz bouwfysisch ingenieursbureau</t>
  </si>
  <si>
    <t>Rekenblad E-peil woonzorgcentrum: voorbeeld verlichting</t>
  </si>
  <si>
    <t>24 mei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</si>
</sst>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b/>
      <sz val="10"/>
      <name val="Arial"/>
      <family val="2"/>
    </font>
    <font>
      <sz val="10"/>
      <name val="Book Antiqua"/>
      <family val="1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1" fillId="2" borderId="3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3" borderId="0" xfId="0" applyFont="1" applyFill="1"/>
    <xf numFmtId="0" fontId="0" fillId="3" borderId="0" xfId="0" applyFill="1"/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right"/>
    </xf>
    <xf numFmtId="1" fontId="0" fillId="3" borderId="0" xfId="0" applyNumberFormat="1" applyFill="1" applyBorder="1"/>
    <xf numFmtId="0" fontId="0" fillId="3" borderId="4" xfId="0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0" fillId="3" borderId="5" xfId="0" applyFill="1" applyBorder="1"/>
    <xf numFmtId="0" fontId="0" fillId="3" borderId="6" xfId="0" applyFill="1" applyBorder="1"/>
    <xf numFmtId="0" fontId="0" fillId="3" borderId="6" xfId="0" applyFill="1" applyBorder="1" applyAlignment="1">
      <alignment horizontal="right"/>
    </xf>
    <xf numFmtId="1" fontId="0" fillId="3" borderId="6" xfId="0" applyNumberFormat="1" applyFill="1" applyBorder="1"/>
    <xf numFmtId="0" fontId="0" fillId="3" borderId="7" xfId="0" applyFill="1" applyBorder="1"/>
    <xf numFmtId="1" fontId="0" fillId="0" borderId="0" xfId="0" applyNumberForma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2" fontId="0" fillId="3" borderId="0" xfId="0" applyNumberFormat="1" applyFill="1" applyBorder="1"/>
    <xf numFmtId="2" fontId="0" fillId="3" borderId="6" xfId="0" applyNumberFormat="1" applyFill="1" applyBorder="1"/>
    <xf numFmtId="0" fontId="0" fillId="0" borderId="0" xfId="0" applyFill="1"/>
    <xf numFmtId="1" fontId="0" fillId="0" borderId="0" xfId="0" applyNumberFormat="1" applyFill="1"/>
    <xf numFmtId="0" fontId="1" fillId="0" borderId="0" xfId="0" applyFont="1"/>
    <xf numFmtId="0" fontId="0" fillId="4" borderId="0" xfId="0" applyFill="1"/>
    <xf numFmtId="2" fontId="0" fillId="0" borderId="0" xfId="0" applyNumberFormat="1"/>
    <xf numFmtId="0" fontId="3" fillId="0" borderId="0" xfId="0" applyFont="1" applyFill="1"/>
    <xf numFmtId="2" fontId="0" fillId="0" borderId="0" xfId="0" applyNumberFormat="1" applyFill="1"/>
    <xf numFmtId="0" fontId="1" fillId="0" borderId="0" xfId="0" applyFont="1" applyFill="1"/>
    <xf numFmtId="164" fontId="0" fillId="0" borderId="0" xfId="0" applyNumberFormat="1" applyFill="1"/>
    <xf numFmtId="164" fontId="0" fillId="0" borderId="0" xfId="0" applyNumberFormat="1"/>
    <xf numFmtId="11" fontId="0" fillId="0" borderId="0" xfId="0" applyNumberFormat="1"/>
    <xf numFmtId="164" fontId="0" fillId="5" borderId="0" xfId="0" applyNumberFormat="1" applyFill="1"/>
    <xf numFmtId="0" fontId="3" fillId="2" borderId="8" xfId="0" applyFont="1" applyFill="1" applyBorder="1"/>
    <xf numFmtId="0" fontId="5" fillId="3" borderId="0" xfId="0" applyFont="1" applyFill="1"/>
    <xf numFmtId="0" fontId="6" fillId="3" borderId="0" xfId="0" applyFont="1" applyFill="1"/>
    <xf numFmtId="0" fontId="0" fillId="3" borderId="0" xfId="0" applyFill="1" applyAlignment="1">
      <alignment horizontal="right"/>
    </xf>
    <xf numFmtId="1" fontId="0" fillId="3" borderId="0" xfId="0" applyNumberFormat="1" applyFill="1"/>
    <xf numFmtId="0" fontId="3" fillId="3" borderId="0" xfId="0" applyFont="1" applyFill="1" applyAlignment="1">
      <alignment horizontal="center"/>
    </xf>
    <xf numFmtId="2" fontId="0" fillId="3" borderId="0" xfId="0" applyNumberFormat="1" applyFill="1"/>
    <xf numFmtId="0" fontId="3" fillId="3" borderId="0" xfId="0" applyFont="1" applyFill="1"/>
    <xf numFmtId="0" fontId="4" fillId="3" borderId="0" xfId="0" applyFont="1" applyFill="1" applyAlignment="1">
      <alignment horizontal="center" vertical="top" wrapText="1"/>
    </xf>
    <xf numFmtId="0" fontId="5" fillId="3" borderId="0" xfId="0" applyFont="1" applyFill="1" applyBorder="1"/>
    <xf numFmtId="0" fontId="1" fillId="3" borderId="0" xfId="0" applyFont="1" applyFill="1" applyAlignment="1">
      <alignment horizontal="right"/>
    </xf>
    <xf numFmtId="0" fontId="1" fillId="3" borderId="3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1" fillId="3" borderId="5" xfId="0" applyFont="1" applyFill="1" applyBorder="1"/>
    <xf numFmtId="0" fontId="1" fillId="3" borderId="12" xfId="0" applyFont="1" applyFill="1" applyBorder="1"/>
    <xf numFmtId="0" fontId="3" fillId="3" borderId="13" xfId="0" applyFont="1" applyFill="1" applyBorder="1" applyAlignment="1">
      <alignment horizontal="center"/>
    </xf>
    <xf numFmtId="0" fontId="0" fillId="3" borderId="13" xfId="0" applyFill="1" applyBorder="1"/>
    <xf numFmtId="0" fontId="3" fillId="3" borderId="14" xfId="0" applyFont="1" applyFill="1" applyBorder="1" applyAlignment="1">
      <alignment horizontal="center"/>
    </xf>
    <xf numFmtId="0" fontId="0" fillId="3" borderId="10" xfId="0" applyFill="1" applyBorder="1"/>
    <xf numFmtId="0" fontId="1" fillId="3" borderId="10" xfId="0" applyFont="1" applyFill="1" applyBorder="1"/>
    <xf numFmtId="2" fontId="0" fillId="3" borderId="10" xfId="0" applyNumberFormat="1" applyFill="1" applyBorder="1"/>
    <xf numFmtId="1" fontId="0" fillId="3" borderId="10" xfId="0" applyNumberForma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8"/>
  <sheetViews>
    <sheetView tabSelected="1" topLeftCell="A2" zoomScaleNormal="100" workbookViewId="0">
      <selection activeCell="K47" sqref="K47"/>
    </sheetView>
  </sheetViews>
  <sheetFormatPr defaultRowHeight="15" x14ac:dyDescent="0.25"/>
  <cols>
    <col min="2" max="2" width="15.7109375" customWidth="1"/>
    <col min="3" max="3" width="17.85546875" bestFit="1" customWidth="1"/>
    <col min="4" max="4" width="16.7109375" customWidth="1"/>
    <col min="8" max="8" width="9.5703125" bestFit="1" customWidth="1"/>
    <col min="9" max="9" width="11.7109375" customWidth="1"/>
    <col min="10" max="11" width="9.140625" customWidth="1"/>
    <col min="12" max="12" width="12.85546875" customWidth="1"/>
    <col min="13" max="13" width="14.28515625" customWidth="1"/>
    <col min="14" max="14" width="17" customWidth="1"/>
    <col min="15" max="15" width="20.28515625" bestFit="1" customWidth="1"/>
    <col min="16" max="16" width="26.85546875" customWidth="1"/>
    <col min="17" max="19" width="9.140625" style="11" customWidth="1"/>
    <col min="20" max="20" width="12" style="11" customWidth="1"/>
    <col min="21" max="21" width="17.85546875" style="11" bestFit="1" customWidth="1"/>
    <col min="22" max="22" width="14.140625" style="11" customWidth="1"/>
    <col min="23" max="23" width="11.42578125" style="11" bestFit="1" customWidth="1"/>
    <col min="24" max="24" width="14.5703125" style="11" bestFit="1" customWidth="1"/>
    <col min="25" max="25" width="9.140625" style="11" customWidth="1"/>
    <col min="26" max="29" width="9.140625" style="11"/>
    <col min="33" max="33" width="11" bestFit="1" customWidth="1"/>
  </cols>
  <sheetData>
    <row r="1" spans="1:16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5">
      <c r="A3" s="11"/>
      <c r="B3" s="46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</row>
    <row r="4" spans="1:16" x14ac:dyDescent="0.25">
      <c r="A4" s="11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  <row r="5" spans="1:16" x14ac:dyDescent="0.25">
      <c r="A5" s="11"/>
      <c r="B5" s="6" t="s">
        <v>29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25">
      <c r="A6" s="11"/>
      <c r="B6" s="6" t="s">
        <v>30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</row>
    <row r="7" spans="1:16" ht="15.75" thickBot="1" x14ac:dyDescent="0.3">
      <c r="A7" s="11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.75" thickBot="1" x14ac:dyDescent="0.3">
      <c r="A9" s="11"/>
      <c r="B9" s="11" t="s">
        <v>32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25">
      <c r="A10" s="11"/>
      <c r="B10" s="12"/>
      <c r="C10" s="13"/>
      <c r="D10" s="14"/>
      <c r="E10" s="15"/>
      <c r="F10" s="13"/>
      <c r="G10" s="16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75" x14ac:dyDescent="0.3">
      <c r="A11" s="11"/>
      <c r="B11" s="17"/>
      <c r="C11" s="18"/>
      <c r="D11" s="19" t="s">
        <v>0</v>
      </c>
      <c r="E11" s="20">
        <f>SUM(L30:L37)</f>
        <v>99262.516499999998</v>
      </c>
      <c r="F11" s="22" t="s">
        <v>1</v>
      </c>
      <c r="G11" s="21"/>
      <c r="H11" s="11"/>
      <c r="I11" s="47"/>
      <c r="J11" s="47"/>
      <c r="K11" s="47"/>
      <c r="L11" s="11"/>
      <c r="M11" s="11"/>
      <c r="N11" s="11"/>
      <c r="O11" s="11"/>
      <c r="P11" s="11"/>
    </row>
    <row r="12" spans="1:16" ht="15.75" x14ac:dyDescent="0.3">
      <c r="A12" s="11"/>
      <c r="B12" s="17"/>
      <c r="C12" s="18"/>
      <c r="D12" s="19" t="s">
        <v>2</v>
      </c>
      <c r="E12" s="20">
        <f>SUM(M30:M37)</f>
        <v>292908.39502006874</v>
      </c>
      <c r="F12" s="22" t="s">
        <v>1</v>
      </c>
      <c r="G12" s="21"/>
      <c r="H12" s="11"/>
      <c r="I12" s="48"/>
      <c r="J12" s="47"/>
      <c r="K12" s="47"/>
      <c r="L12" s="11"/>
      <c r="M12" s="11"/>
      <c r="N12" s="11"/>
      <c r="O12" s="11"/>
      <c r="P12" s="11"/>
    </row>
    <row r="13" spans="1:16" x14ac:dyDescent="0.25">
      <c r="A13" s="11"/>
      <c r="B13" s="17"/>
      <c r="C13" s="18"/>
      <c r="D13" s="19" t="s">
        <v>3</v>
      </c>
      <c r="E13" s="20">
        <f>SUMPRODUCT(H30:H37,J30:J37)/SUM(H30:H37)</f>
        <v>1995.2916960241571</v>
      </c>
      <c r="F13" s="22" t="s">
        <v>4</v>
      </c>
      <c r="G13" s="21"/>
      <c r="H13" s="11"/>
      <c r="I13" s="47"/>
      <c r="J13" s="47"/>
      <c r="K13" s="47"/>
      <c r="L13" s="11"/>
      <c r="M13" s="11"/>
      <c r="N13" s="11"/>
      <c r="O13" s="11"/>
      <c r="P13" s="11"/>
    </row>
    <row r="14" spans="1:16" x14ac:dyDescent="0.25">
      <c r="A14" s="11"/>
      <c r="B14" s="17"/>
      <c r="C14" s="18"/>
      <c r="D14" s="23" t="s">
        <v>5</v>
      </c>
      <c r="E14" s="20">
        <f>SUMPRODUCT(P30:P37,H30:H37)/SUM(H30:H37)</f>
        <v>6.2149807079349104</v>
      </c>
      <c r="F14" s="22" t="s">
        <v>6</v>
      </c>
      <c r="G14" s="21"/>
      <c r="H14" s="18"/>
      <c r="I14" s="55"/>
      <c r="J14" s="55"/>
      <c r="K14" s="55"/>
      <c r="L14" s="18"/>
      <c r="M14" s="18"/>
      <c r="N14" s="11"/>
      <c r="O14" s="11"/>
      <c r="P14" s="11"/>
    </row>
    <row r="15" spans="1:16" ht="15.75" thickBot="1" x14ac:dyDescent="0.3">
      <c r="A15" s="11"/>
      <c r="B15" s="24"/>
      <c r="C15" s="25"/>
      <c r="D15" s="26"/>
      <c r="E15" s="27"/>
      <c r="F15" s="25"/>
      <c r="G15" s="28"/>
      <c r="H15" s="18"/>
      <c r="I15" s="18"/>
      <c r="J15" s="18"/>
      <c r="K15" s="18"/>
      <c r="L15" s="18"/>
      <c r="M15" s="18"/>
      <c r="N15" s="11"/>
      <c r="O15" s="11"/>
      <c r="P15" s="11"/>
    </row>
    <row r="16" spans="1:16" x14ac:dyDescent="0.25">
      <c r="A16" s="11"/>
      <c r="B16" s="11"/>
      <c r="C16" s="11"/>
      <c r="D16" s="49"/>
      <c r="E16" s="50"/>
      <c r="F16" s="11"/>
      <c r="G16" s="11"/>
      <c r="H16" s="18"/>
      <c r="I16" s="18"/>
      <c r="J16" s="18"/>
      <c r="K16" s="18"/>
      <c r="L16" s="18"/>
      <c r="M16" s="18"/>
      <c r="N16" s="11"/>
      <c r="O16" s="11"/>
      <c r="P16" s="11"/>
    </row>
    <row r="17" spans="1:30" ht="15.75" thickBot="1" x14ac:dyDescent="0.3">
      <c r="A17" s="11"/>
      <c r="B17" s="11" t="s">
        <v>7</v>
      </c>
      <c r="C17" s="11"/>
      <c r="D17" s="49"/>
      <c r="E17" s="11"/>
      <c r="F17" s="11"/>
      <c r="G17" s="11"/>
      <c r="H17" s="18"/>
      <c r="I17" s="18"/>
      <c r="J17" s="18"/>
      <c r="K17" s="18"/>
      <c r="L17" s="18"/>
      <c r="M17" s="18"/>
      <c r="N17" s="11"/>
      <c r="O17" s="11"/>
      <c r="P17" s="11"/>
    </row>
    <row r="18" spans="1:30" x14ac:dyDescent="0.25">
      <c r="A18" s="11"/>
      <c r="B18" s="12"/>
      <c r="C18" s="13"/>
      <c r="D18" s="30"/>
      <c r="E18" s="13"/>
      <c r="F18" s="31"/>
      <c r="G18" s="16"/>
      <c r="H18" s="18"/>
      <c r="I18" s="18"/>
      <c r="J18" s="18"/>
      <c r="K18" s="18"/>
      <c r="L18" s="18"/>
      <c r="M18" s="18"/>
      <c r="N18" s="11"/>
      <c r="O18" s="11"/>
      <c r="P18" s="11"/>
      <c r="AD18" s="11"/>
    </row>
    <row r="19" spans="1:30" x14ac:dyDescent="0.25">
      <c r="A19" s="11"/>
      <c r="B19" s="17"/>
      <c r="C19" s="18"/>
      <c r="D19" s="22" t="s">
        <v>10</v>
      </c>
      <c r="E19" s="18">
        <v>3066</v>
      </c>
      <c r="F19" s="22"/>
      <c r="G19" s="21"/>
      <c r="H19" s="18"/>
      <c r="I19" s="18"/>
      <c r="J19" s="18"/>
      <c r="K19" s="18"/>
      <c r="L19" s="18"/>
      <c r="M19" s="18"/>
      <c r="N19" s="11"/>
      <c r="O19" s="11"/>
      <c r="P19" s="11"/>
      <c r="AD19" s="11"/>
    </row>
    <row r="20" spans="1:30" ht="15.75" thickBot="1" x14ac:dyDescent="0.3">
      <c r="A20" s="11"/>
      <c r="B20" s="17"/>
      <c r="C20" s="18"/>
      <c r="D20" s="22"/>
      <c r="E20" s="18"/>
      <c r="F20" s="22"/>
      <c r="G20" s="21"/>
      <c r="H20" s="18"/>
      <c r="I20" s="18"/>
      <c r="J20" s="18"/>
      <c r="K20" s="18"/>
      <c r="L20" s="18"/>
      <c r="M20" s="18"/>
      <c r="N20" s="11"/>
      <c r="O20" s="11"/>
      <c r="P20" s="11"/>
      <c r="AD20" s="11"/>
    </row>
    <row r="21" spans="1:30" x14ac:dyDescent="0.25">
      <c r="A21" s="11"/>
      <c r="B21" s="17"/>
      <c r="C21" s="18"/>
      <c r="D21" s="58"/>
      <c r="E21" s="71" t="s">
        <v>8</v>
      </c>
      <c r="F21" s="72"/>
      <c r="G21" s="21"/>
      <c r="H21" s="18"/>
      <c r="I21" s="18"/>
      <c r="J21" s="18"/>
      <c r="K21" s="18"/>
      <c r="L21" s="18"/>
      <c r="M21" s="18"/>
      <c r="N21" s="11"/>
      <c r="O21" s="11"/>
      <c r="P21" s="11"/>
      <c r="AD21" s="11"/>
    </row>
    <row r="22" spans="1:30" x14ac:dyDescent="0.25">
      <c r="A22" s="11"/>
      <c r="B22" s="17"/>
      <c r="C22" s="18"/>
      <c r="D22" s="59" t="s">
        <v>9</v>
      </c>
      <c r="E22" s="60">
        <v>1</v>
      </c>
      <c r="F22" s="61">
        <v>0</v>
      </c>
      <c r="G22" s="21"/>
      <c r="H22" s="18"/>
      <c r="I22" s="18"/>
      <c r="J22" s="18"/>
      <c r="K22" s="18"/>
      <c r="L22" s="18"/>
      <c r="M22" s="18"/>
      <c r="N22" s="11"/>
      <c r="O22" s="11"/>
      <c r="P22" s="11"/>
      <c r="AD22" s="11"/>
    </row>
    <row r="23" spans="1:30" x14ac:dyDescent="0.25">
      <c r="A23" s="11"/>
      <c r="B23" s="17"/>
      <c r="C23" s="18"/>
      <c r="D23" s="17">
        <v>0</v>
      </c>
      <c r="E23" s="18">
        <v>1</v>
      </c>
      <c r="F23" s="21">
        <v>1</v>
      </c>
      <c r="G23" s="21"/>
      <c r="H23" s="18"/>
      <c r="I23" s="18"/>
      <c r="J23" s="18"/>
      <c r="K23" s="18"/>
      <c r="L23" s="18"/>
      <c r="M23" s="18"/>
      <c r="N23" s="11"/>
      <c r="O23" s="11"/>
      <c r="P23" s="11"/>
      <c r="AD23" s="11"/>
    </row>
    <row r="24" spans="1:30" x14ac:dyDescent="0.25">
      <c r="A24" s="11"/>
      <c r="B24" s="17"/>
      <c r="C24" s="18"/>
      <c r="D24" s="17">
        <v>1</v>
      </c>
      <c r="E24" s="18">
        <v>0.7</v>
      </c>
      <c r="F24" s="21">
        <v>0.85</v>
      </c>
      <c r="G24" s="21"/>
      <c r="H24" s="18"/>
      <c r="I24" s="18"/>
      <c r="J24" s="18"/>
      <c r="K24" s="18"/>
      <c r="L24" s="18"/>
      <c r="M24" s="18"/>
      <c r="N24" s="11"/>
      <c r="O24" s="11"/>
      <c r="P24" s="11"/>
      <c r="AD24" s="11"/>
    </row>
    <row r="25" spans="1:30" x14ac:dyDescent="0.25">
      <c r="A25" s="11"/>
      <c r="B25" s="17"/>
      <c r="C25" s="18"/>
      <c r="D25" s="17">
        <v>3</v>
      </c>
      <c r="E25" s="18">
        <v>0.4</v>
      </c>
      <c r="F25" s="21">
        <v>0.7</v>
      </c>
      <c r="G25" s="21"/>
      <c r="H25" s="18"/>
      <c r="I25" s="18"/>
      <c r="J25" s="18"/>
      <c r="K25" s="18"/>
      <c r="L25" s="18"/>
      <c r="M25" s="18"/>
      <c r="N25" s="11"/>
      <c r="O25" s="11"/>
      <c r="P25" s="11"/>
      <c r="AD25" s="11"/>
    </row>
    <row r="26" spans="1:30" ht="15.75" thickBot="1" x14ac:dyDescent="0.3">
      <c r="A26" s="11"/>
      <c r="B26" s="17"/>
      <c r="C26" s="18"/>
      <c r="D26" s="24">
        <v>5</v>
      </c>
      <c r="E26" s="25">
        <v>0.3</v>
      </c>
      <c r="F26" s="28">
        <v>0.65</v>
      </c>
      <c r="G26" s="21"/>
      <c r="H26" s="18"/>
      <c r="I26" s="18"/>
      <c r="J26" s="18"/>
      <c r="K26" s="23"/>
      <c r="L26" s="18"/>
      <c r="M26" s="18"/>
      <c r="N26" s="11"/>
      <c r="O26" s="11"/>
      <c r="P26" s="11"/>
      <c r="AD26" s="11"/>
    </row>
    <row r="27" spans="1:30" ht="15.75" thickBot="1" x14ac:dyDescent="0.3">
      <c r="A27" s="11"/>
      <c r="B27" s="24"/>
      <c r="C27" s="25"/>
      <c r="D27" s="25"/>
      <c r="E27" s="25"/>
      <c r="F27" s="25"/>
      <c r="G27" s="28"/>
      <c r="H27" s="18"/>
      <c r="I27" s="18"/>
      <c r="J27" s="18"/>
      <c r="K27" s="23"/>
      <c r="L27" s="18"/>
      <c r="M27" s="18"/>
      <c r="N27" s="11"/>
      <c r="O27" s="11"/>
      <c r="P27" s="11"/>
      <c r="AD27" s="11"/>
    </row>
    <row r="28" spans="1:30" ht="15.75" thickBo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56"/>
      <c r="L28" s="11"/>
      <c r="M28" s="11"/>
      <c r="N28" s="11"/>
      <c r="O28" s="11"/>
      <c r="P28" s="11"/>
      <c r="AD28" s="11"/>
    </row>
    <row r="29" spans="1:30" x14ac:dyDescent="0.25">
      <c r="A29" s="11"/>
      <c r="B29" s="63"/>
      <c r="C29" s="64" t="s">
        <v>11</v>
      </c>
      <c r="D29" s="64" t="s">
        <v>12</v>
      </c>
      <c r="E29" s="64" t="s">
        <v>13</v>
      </c>
      <c r="F29" s="64" t="s">
        <v>8</v>
      </c>
      <c r="G29" s="65"/>
      <c r="H29" s="64" t="s">
        <v>14</v>
      </c>
      <c r="I29" s="64" t="s">
        <v>15</v>
      </c>
      <c r="J29" s="64" t="s">
        <v>10</v>
      </c>
      <c r="K29" s="64" t="s">
        <v>16</v>
      </c>
      <c r="L29" s="64" t="s">
        <v>17</v>
      </c>
      <c r="M29" s="64" t="s">
        <v>18</v>
      </c>
      <c r="N29" s="64" t="s">
        <v>19</v>
      </c>
      <c r="O29" s="64" t="s">
        <v>20</v>
      </c>
      <c r="P29" s="66" t="s">
        <v>31</v>
      </c>
    </row>
    <row r="30" spans="1:30" x14ac:dyDescent="0.25">
      <c r="A30" s="11"/>
      <c r="B30" s="57" t="s">
        <v>21</v>
      </c>
      <c r="C30" s="17">
        <v>250</v>
      </c>
      <c r="D30" s="18">
        <v>2.5</v>
      </c>
      <c r="E30" s="18">
        <v>3</v>
      </c>
      <c r="F30" s="18">
        <v>1</v>
      </c>
      <c r="G30" s="18"/>
      <c r="H30" s="18">
        <f>23.2*16</f>
        <v>371.2</v>
      </c>
      <c r="I30" s="18">
        <f t="shared" ref="I30:I37" si="0">IF(F30=1,VLOOKUP(E30,$D$23:$F$26,2,FALSE),(IF(F30=0,VLOOKUP(E30,$D$23:$F$26,3,FALSE),1)))</f>
        <v>0.4</v>
      </c>
      <c r="J30" s="20">
        <f t="shared" ref="J30:J37" si="1">$E$19*I30</f>
        <v>1226.4000000000001</v>
      </c>
      <c r="K30" s="18">
        <v>1</v>
      </c>
      <c r="L30" s="20">
        <f>D30/100*C30*J30*2.5*3.6*H30/1000</f>
        <v>25607.232000000004</v>
      </c>
      <c r="M30" s="20">
        <f t="shared" ref="M30:M37" si="2">K30/1000*(C30^0.8*$E$19*H30)</f>
        <v>94304.436639285632</v>
      </c>
      <c r="N30" s="32">
        <f>IF(L30&gt;0,L30/M30,"")</f>
        <v>0.27153793514453234</v>
      </c>
      <c r="O30" s="20">
        <f t="shared" ref="O30:O37" si="3">C30*D30*H30*J30/1000/100</f>
        <v>2845.248</v>
      </c>
      <c r="P30" s="21">
        <f>C30*D30/100</f>
        <v>6.25</v>
      </c>
    </row>
    <row r="31" spans="1:30" x14ac:dyDescent="0.25">
      <c r="A31" s="11"/>
      <c r="B31" s="57" t="s">
        <v>22</v>
      </c>
      <c r="C31" s="17">
        <v>200</v>
      </c>
      <c r="D31" s="18">
        <f>D30</f>
        <v>2.5</v>
      </c>
      <c r="E31" s="18">
        <v>0</v>
      </c>
      <c r="F31" s="18">
        <v>0</v>
      </c>
      <c r="G31" s="18"/>
      <c r="H31" s="18">
        <f>4.4*16</f>
        <v>70.400000000000006</v>
      </c>
      <c r="I31" s="18">
        <f t="shared" si="0"/>
        <v>1</v>
      </c>
      <c r="J31" s="20">
        <f t="shared" si="1"/>
        <v>3066</v>
      </c>
      <c r="K31" s="18">
        <v>1</v>
      </c>
      <c r="L31" s="20">
        <f>D31/100*C31*J31*2.5*3.6*H31/1000</f>
        <v>9713.0879999999997</v>
      </c>
      <c r="M31" s="20">
        <f t="shared" si="2"/>
        <v>14961.281907360299</v>
      </c>
      <c r="N31" s="32">
        <f>IF(L31&gt;0,L31/M31,"")</f>
        <v>0.64921495765824611</v>
      </c>
      <c r="O31" s="20">
        <f t="shared" si="3"/>
        <v>1079.232</v>
      </c>
      <c r="P31" s="21">
        <f t="shared" ref="P31:P37" si="4">C31*D31/100</f>
        <v>5</v>
      </c>
    </row>
    <row r="32" spans="1:30" x14ac:dyDescent="0.25">
      <c r="A32" s="11"/>
      <c r="B32" s="57" t="s">
        <v>23</v>
      </c>
      <c r="C32" s="17">
        <v>500</v>
      </c>
      <c r="D32" s="18">
        <f>D30</f>
        <v>2.5</v>
      </c>
      <c r="E32" s="18">
        <v>5</v>
      </c>
      <c r="F32" s="18">
        <f>F30</f>
        <v>1</v>
      </c>
      <c r="G32" s="18"/>
      <c r="H32" s="18">
        <f>(22+19.8+28.1+32.7+35.7)*2</f>
        <v>276.60000000000002</v>
      </c>
      <c r="I32" s="18">
        <f t="shared" si="0"/>
        <v>0.3</v>
      </c>
      <c r="J32" s="20">
        <f t="shared" si="1"/>
        <v>919.8</v>
      </c>
      <c r="K32" s="18">
        <v>1</v>
      </c>
      <c r="L32" s="20">
        <f t="shared" ref="L32:L37" si="5">D32/100*C32*J32*2.5*3.6*H32/1000</f>
        <v>28621.876500000002</v>
      </c>
      <c r="M32" s="20">
        <f t="shared" si="2"/>
        <v>122348.97343240857</v>
      </c>
      <c r="N32" s="32">
        <f t="shared" ref="N32:N37" si="6">IF(L32&gt;0,L32/M32,"")</f>
        <v>0.23393638456486188</v>
      </c>
      <c r="O32" s="20">
        <f t="shared" si="3"/>
        <v>3180.2084999999997</v>
      </c>
      <c r="P32" s="21">
        <f t="shared" si="4"/>
        <v>12.5</v>
      </c>
    </row>
    <row r="33" spans="1:29" x14ac:dyDescent="0.25">
      <c r="A33" s="11"/>
      <c r="B33" s="57" t="s">
        <v>24</v>
      </c>
      <c r="C33" s="17">
        <v>500</v>
      </c>
      <c r="D33" s="18">
        <f>D32</f>
        <v>2.5</v>
      </c>
      <c r="E33" s="18">
        <v>0</v>
      </c>
      <c r="F33" s="18">
        <f>F30</f>
        <v>1</v>
      </c>
      <c r="G33" s="18"/>
      <c r="H33" s="18">
        <v>0</v>
      </c>
      <c r="I33" s="18">
        <f t="shared" si="0"/>
        <v>1</v>
      </c>
      <c r="J33" s="20">
        <f t="shared" si="1"/>
        <v>3066</v>
      </c>
      <c r="K33" s="18">
        <v>1</v>
      </c>
      <c r="L33" s="20">
        <f t="shared" si="5"/>
        <v>0</v>
      </c>
      <c r="M33" s="20">
        <f t="shared" si="2"/>
        <v>0</v>
      </c>
      <c r="N33" s="32" t="str">
        <f t="shared" si="6"/>
        <v/>
      </c>
      <c r="O33" s="20">
        <f t="shared" si="3"/>
        <v>0</v>
      </c>
      <c r="P33" s="21">
        <f t="shared" si="4"/>
        <v>12.5</v>
      </c>
    </row>
    <row r="34" spans="1:29" x14ac:dyDescent="0.25">
      <c r="A34" s="11"/>
      <c r="B34" s="57" t="s">
        <v>25</v>
      </c>
      <c r="C34" s="17">
        <v>200</v>
      </c>
      <c r="D34" s="18">
        <f>D33</f>
        <v>2.5</v>
      </c>
      <c r="E34" s="18">
        <v>0</v>
      </c>
      <c r="F34" s="18">
        <v>0</v>
      </c>
      <c r="G34" s="18"/>
      <c r="H34" s="18">
        <f>5.2*2</f>
        <v>10.4</v>
      </c>
      <c r="I34" s="18">
        <f t="shared" si="0"/>
        <v>1</v>
      </c>
      <c r="J34" s="20">
        <f t="shared" si="1"/>
        <v>3066</v>
      </c>
      <c r="K34" s="18">
        <v>1</v>
      </c>
      <c r="L34" s="20">
        <f t="shared" si="5"/>
        <v>1434.8879999999999</v>
      </c>
      <c r="M34" s="20">
        <f t="shared" si="2"/>
        <v>2210.1893726782259</v>
      </c>
      <c r="N34" s="32">
        <f t="shared" si="6"/>
        <v>0.64921495765824611</v>
      </c>
      <c r="O34" s="20">
        <f t="shared" si="3"/>
        <v>159.43200000000002</v>
      </c>
      <c r="P34" s="21">
        <f t="shared" si="4"/>
        <v>5</v>
      </c>
    </row>
    <row r="35" spans="1:29" x14ac:dyDescent="0.25">
      <c r="A35" s="11"/>
      <c r="B35" s="57" t="s">
        <v>26</v>
      </c>
      <c r="C35" s="17">
        <v>500</v>
      </c>
      <c r="D35" s="18">
        <f>D34</f>
        <v>2.5</v>
      </c>
      <c r="E35" s="18">
        <v>0</v>
      </c>
      <c r="F35" s="18">
        <f>F30</f>
        <v>1</v>
      </c>
      <c r="G35" s="18"/>
      <c r="H35" s="18">
        <v>0</v>
      </c>
      <c r="I35" s="18">
        <f t="shared" si="0"/>
        <v>1</v>
      </c>
      <c r="J35" s="20">
        <f t="shared" si="1"/>
        <v>3066</v>
      </c>
      <c r="K35" s="18">
        <v>1</v>
      </c>
      <c r="L35" s="20">
        <f t="shared" si="5"/>
        <v>0</v>
      </c>
      <c r="M35" s="20">
        <f t="shared" si="2"/>
        <v>0</v>
      </c>
      <c r="N35" s="32" t="str">
        <f t="shared" si="6"/>
        <v/>
      </c>
      <c r="O35" s="20">
        <f t="shared" si="3"/>
        <v>0</v>
      </c>
      <c r="P35" s="21">
        <f t="shared" si="4"/>
        <v>12.5</v>
      </c>
    </row>
    <row r="36" spans="1:29" x14ac:dyDescent="0.25">
      <c r="A36" s="11"/>
      <c r="B36" s="57" t="s">
        <v>27</v>
      </c>
      <c r="C36" s="17">
        <f>C34</f>
        <v>200</v>
      </c>
      <c r="D36" s="18">
        <f>D35</f>
        <v>2.5</v>
      </c>
      <c r="E36" s="18">
        <f>E34</f>
        <v>0</v>
      </c>
      <c r="F36" s="18">
        <f>F34</f>
        <v>0</v>
      </c>
      <c r="G36" s="18"/>
      <c r="H36" s="18">
        <f>(1.6+3+4.6+4.6)*2</f>
        <v>27.599999999999998</v>
      </c>
      <c r="I36" s="18">
        <f t="shared" si="0"/>
        <v>1</v>
      </c>
      <c r="J36" s="20">
        <f t="shared" si="1"/>
        <v>3066</v>
      </c>
      <c r="K36" s="18">
        <v>1</v>
      </c>
      <c r="L36" s="20">
        <f t="shared" si="5"/>
        <v>3807.9719999999998</v>
      </c>
      <c r="M36" s="20">
        <f t="shared" si="2"/>
        <v>5865.5025659537532</v>
      </c>
      <c r="N36" s="32">
        <f t="shared" si="6"/>
        <v>0.64921495765824611</v>
      </c>
      <c r="O36" s="20">
        <f t="shared" si="3"/>
        <v>423.10799999999995</v>
      </c>
      <c r="P36" s="21">
        <f t="shared" si="4"/>
        <v>5</v>
      </c>
    </row>
    <row r="37" spans="1:29" ht="15.75" thickBot="1" x14ac:dyDescent="0.3">
      <c r="A37" s="11"/>
      <c r="B37" s="62" t="s">
        <v>28</v>
      </c>
      <c r="C37" s="24">
        <v>100</v>
      </c>
      <c r="D37" s="25">
        <f>D36</f>
        <v>2.5</v>
      </c>
      <c r="E37" s="25">
        <f>0</f>
        <v>0</v>
      </c>
      <c r="F37" s="25">
        <v>0</v>
      </c>
      <c r="G37" s="25"/>
      <c r="H37" s="25">
        <v>436</v>
      </c>
      <c r="I37" s="25">
        <f t="shared" si="0"/>
        <v>1</v>
      </c>
      <c r="J37" s="27">
        <f t="shared" si="1"/>
        <v>3066</v>
      </c>
      <c r="K37" s="25">
        <v>1</v>
      </c>
      <c r="L37" s="27">
        <f t="shared" si="5"/>
        <v>30077.46</v>
      </c>
      <c r="M37" s="27">
        <f t="shared" si="2"/>
        <v>53218.011102382225</v>
      </c>
      <c r="N37" s="33">
        <f t="shared" si="6"/>
        <v>0.56517444708965503</v>
      </c>
      <c r="O37" s="27">
        <f t="shared" si="3"/>
        <v>3341.94</v>
      </c>
      <c r="P37" s="28">
        <f t="shared" si="4"/>
        <v>2.5</v>
      </c>
    </row>
    <row r="38" spans="1:29" x14ac:dyDescent="0.25">
      <c r="A38" s="11"/>
      <c r="B38" s="11"/>
      <c r="C38" s="11"/>
      <c r="D38" s="11"/>
      <c r="E38" s="11"/>
      <c r="F38" s="11"/>
      <c r="G38" s="11"/>
      <c r="H38" s="11">
        <f>SUM(H30:H37)</f>
        <v>1192.2</v>
      </c>
      <c r="I38" s="11"/>
      <c r="J38" s="50"/>
      <c r="K38" s="11"/>
      <c r="L38" s="50"/>
      <c r="M38" s="50"/>
      <c r="N38" s="11"/>
      <c r="O38" s="50"/>
      <c r="P38" s="11"/>
    </row>
    <row r="39" spans="1:29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2"/>
      <c r="O39" s="50"/>
      <c r="P39" s="10"/>
    </row>
    <row r="40" spans="1:29" x14ac:dyDescent="0.25">
      <c r="A40" s="11"/>
      <c r="B40" s="11"/>
      <c r="C40" s="11"/>
      <c r="D40" s="11"/>
      <c r="E40" s="11"/>
      <c r="F40" s="11"/>
      <c r="G40" s="11"/>
      <c r="H40" s="11"/>
      <c r="I40" s="10"/>
      <c r="J40" s="11"/>
      <c r="K40" s="56"/>
      <c r="L40" s="11"/>
      <c r="M40" s="11"/>
      <c r="N40" s="11"/>
      <c r="O40" s="10"/>
      <c r="P40" s="11"/>
    </row>
    <row r="41" spans="1:29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0"/>
      <c r="M41" s="10"/>
      <c r="N41" s="10"/>
      <c r="O41" s="11"/>
      <c r="P41" s="11"/>
    </row>
    <row r="42" spans="1:29" s="37" customFormat="1" x14ac:dyDescent="0.25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1"/>
      <c r="M42" s="1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11"/>
      <c r="Y42" s="11"/>
      <c r="Z42" s="11"/>
      <c r="AA42" s="11"/>
      <c r="AB42" s="11"/>
      <c r="AC42" s="11"/>
    </row>
    <row r="43" spans="1:29" x14ac:dyDescent="0.25">
      <c r="A43" s="11"/>
      <c r="B43" s="11"/>
      <c r="C43" s="11"/>
      <c r="D43" s="10"/>
      <c r="E43" s="11"/>
      <c r="F43" s="11"/>
      <c r="G43" s="11"/>
      <c r="H43" s="10"/>
      <c r="I43" s="52"/>
      <c r="J43" s="11"/>
      <c r="K43" s="50"/>
      <c r="L43" s="50"/>
      <c r="M43" s="11"/>
      <c r="N43" s="11"/>
      <c r="O43" s="11"/>
      <c r="P43" s="11"/>
      <c r="S43" s="50"/>
      <c r="U43" s="50"/>
      <c r="V43" s="50"/>
      <c r="W43" s="52"/>
    </row>
    <row r="44" spans="1:29" x14ac:dyDescent="0.25">
      <c r="A44" s="11"/>
      <c r="B44" s="11"/>
      <c r="C44" s="11"/>
      <c r="D44" s="11"/>
      <c r="E44" s="11"/>
      <c r="F44" s="11"/>
      <c r="G44" s="11"/>
      <c r="H44" s="11"/>
      <c r="I44" s="52"/>
      <c r="J44" s="11"/>
      <c r="K44" s="50"/>
      <c r="L44" s="50"/>
      <c r="M44" s="11"/>
      <c r="N44" s="11"/>
      <c r="O44" s="11"/>
      <c r="P44" s="11"/>
      <c r="S44" s="50"/>
      <c r="U44" s="50"/>
      <c r="V44" s="50"/>
      <c r="W44" s="52"/>
    </row>
    <row r="45" spans="1:29" x14ac:dyDescent="0.25">
      <c r="A45" s="11"/>
      <c r="B45" s="11"/>
      <c r="C45" s="11"/>
      <c r="D45" s="11"/>
      <c r="E45" s="11"/>
      <c r="F45" s="11"/>
      <c r="G45" s="11"/>
      <c r="H45" s="10"/>
      <c r="I45" s="52"/>
      <c r="J45" s="11"/>
      <c r="K45" s="50"/>
      <c r="L45" s="50"/>
      <c r="M45" s="11"/>
      <c r="N45" s="11"/>
      <c r="O45" s="11"/>
      <c r="P45" s="11"/>
      <c r="S45" s="50"/>
      <c r="U45" s="50"/>
      <c r="V45" s="50"/>
      <c r="W45" s="52"/>
    </row>
    <row r="46" spans="1:29" x14ac:dyDescent="0.25">
      <c r="A46" s="11"/>
      <c r="B46" s="11"/>
      <c r="C46" s="11"/>
      <c r="D46" s="10"/>
      <c r="E46" s="11"/>
      <c r="F46" s="11"/>
      <c r="G46" s="11"/>
      <c r="H46" s="10"/>
      <c r="I46" s="52"/>
      <c r="J46" s="11"/>
      <c r="K46" s="50"/>
      <c r="L46" s="50"/>
      <c r="M46" s="11"/>
      <c r="N46" s="11"/>
      <c r="O46" s="11"/>
      <c r="P46" s="11"/>
      <c r="S46" s="50"/>
      <c r="U46" s="50"/>
      <c r="V46" s="50"/>
      <c r="W46" s="52"/>
      <c r="Z46" s="53"/>
      <c r="AA46" s="51"/>
    </row>
    <row r="47" spans="1:29" x14ac:dyDescent="0.25">
      <c r="A47" s="11"/>
      <c r="B47" s="11"/>
      <c r="C47" s="11"/>
      <c r="D47" s="11"/>
      <c r="E47" s="11"/>
      <c r="F47" s="11"/>
      <c r="G47" s="11"/>
      <c r="H47" s="10"/>
      <c r="I47" s="52"/>
      <c r="J47" s="11"/>
      <c r="K47" s="50"/>
      <c r="L47" s="50"/>
      <c r="M47" s="11"/>
      <c r="N47" s="11"/>
      <c r="O47" s="11"/>
      <c r="P47" s="11"/>
      <c r="S47" s="50"/>
      <c r="U47" s="50"/>
      <c r="V47" s="50"/>
      <c r="W47" s="52"/>
      <c r="Z47" s="53"/>
      <c r="AA47" s="51"/>
    </row>
    <row r="48" spans="1:29" x14ac:dyDescent="0.25">
      <c r="A48" s="11"/>
      <c r="B48" s="11"/>
      <c r="C48" s="11"/>
      <c r="D48" s="10"/>
      <c r="E48" s="11"/>
      <c r="F48" s="11"/>
      <c r="G48" s="11"/>
      <c r="H48" s="10"/>
      <c r="I48" s="52"/>
      <c r="J48" s="11"/>
      <c r="K48" s="50"/>
      <c r="L48" s="50"/>
      <c r="M48" s="11"/>
      <c r="N48" s="11"/>
      <c r="O48" s="11"/>
      <c r="P48" s="11"/>
      <c r="S48" s="50"/>
      <c r="U48" s="50"/>
      <c r="V48" s="50"/>
      <c r="W48" s="52"/>
      <c r="AA48" s="54"/>
    </row>
    <row r="49" spans="1:27" x14ac:dyDescent="0.25">
      <c r="A49" s="11"/>
      <c r="B49" s="11"/>
      <c r="C49" s="11"/>
      <c r="D49" s="10"/>
      <c r="E49" s="11"/>
      <c r="F49" s="11"/>
      <c r="G49" s="11"/>
      <c r="H49" s="11"/>
      <c r="I49" s="52"/>
      <c r="J49" s="11"/>
      <c r="K49" s="50"/>
      <c r="L49" s="50"/>
      <c r="M49" s="11"/>
      <c r="N49" s="11"/>
      <c r="O49" s="11"/>
      <c r="P49" s="11"/>
      <c r="S49" s="50"/>
      <c r="U49" s="50"/>
      <c r="V49" s="50"/>
      <c r="W49" s="52"/>
      <c r="AA49" s="54"/>
    </row>
    <row r="50" spans="1:27" x14ac:dyDescent="0.25">
      <c r="A50" s="11"/>
      <c r="B50" s="11"/>
      <c r="C50" s="11"/>
      <c r="D50" s="10"/>
      <c r="E50" s="11"/>
      <c r="F50" s="11"/>
      <c r="G50" s="11"/>
      <c r="H50" s="10"/>
      <c r="I50" s="52"/>
      <c r="J50" s="11"/>
      <c r="K50" s="50"/>
      <c r="L50" s="50"/>
      <c r="M50" s="11"/>
      <c r="N50" s="11"/>
      <c r="O50" s="11"/>
      <c r="P50" s="11"/>
      <c r="S50" s="50"/>
      <c r="U50" s="50"/>
      <c r="V50" s="50"/>
      <c r="W50" s="52"/>
      <c r="AA50" s="54"/>
    </row>
    <row r="51" spans="1:27" x14ac:dyDescent="0.25">
      <c r="A51" s="11"/>
      <c r="B51" s="11"/>
      <c r="C51" s="11"/>
      <c r="D51" s="10"/>
      <c r="E51" s="11"/>
      <c r="F51" s="11"/>
      <c r="G51" s="11"/>
      <c r="H51" s="10"/>
      <c r="I51" s="52"/>
      <c r="J51" s="11"/>
      <c r="K51" s="50"/>
      <c r="L51" s="50"/>
      <c r="M51" s="11"/>
      <c r="N51" s="11"/>
      <c r="O51" s="11"/>
      <c r="P51" s="11"/>
      <c r="S51" s="50"/>
      <c r="U51" s="50"/>
      <c r="V51" s="50"/>
      <c r="W51" s="52"/>
      <c r="AA51" s="54"/>
    </row>
    <row r="52" spans="1:27" x14ac:dyDescent="0.25">
      <c r="A52" s="11"/>
      <c r="B52" s="11"/>
      <c r="C52" s="11"/>
      <c r="D52" s="10"/>
      <c r="E52" s="11"/>
      <c r="F52" s="11"/>
      <c r="G52" s="11"/>
      <c r="H52" s="11"/>
      <c r="I52" s="52"/>
      <c r="J52" s="11"/>
      <c r="K52" s="50"/>
      <c r="L52" s="50"/>
      <c r="M52" s="11"/>
      <c r="N52" s="11"/>
      <c r="O52" s="11"/>
      <c r="P52" s="11"/>
      <c r="S52" s="50"/>
      <c r="U52" s="50"/>
      <c r="V52" s="50"/>
      <c r="W52" s="52"/>
      <c r="AA52" s="54"/>
    </row>
    <row r="53" spans="1:27" x14ac:dyDescent="0.25">
      <c r="A53" s="11"/>
      <c r="B53" s="11"/>
      <c r="C53" s="11"/>
      <c r="D53" s="10"/>
      <c r="E53" s="11"/>
      <c r="F53" s="11"/>
      <c r="G53" s="11"/>
      <c r="H53" s="10"/>
      <c r="I53" s="52"/>
      <c r="J53" s="11"/>
      <c r="K53" s="50"/>
      <c r="L53" s="50"/>
      <c r="M53" s="11"/>
      <c r="N53" s="11"/>
      <c r="O53" s="11"/>
      <c r="P53" s="11"/>
      <c r="S53" s="50"/>
      <c r="U53" s="50"/>
      <c r="V53" s="50"/>
      <c r="W53" s="52"/>
      <c r="AA53" s="54"/>
    </row>
    <row r="54" spans="1:27" x14ac:dyDescent="0.25">
      <c r="A54" s="11"/>
      <c r="B54" s="11"/>
      <c r="C54" s="11"/>
      <c r="D54" s="10"/>
      <c r="E54" s="11"/>
      <c r="F54" s="11"/>
      <c r="G54" s="11"/>
      <c r="H54" s="10"/>
      <c r="I54" s="52"/>
      <c r="J54" s="11"/>
      <c r="K54" s="50"/>
      <c r="L54" s="50"/>
      <c r="M54" s="11"/>
      <c r="N54" s="11"/>
      <c r="O54" s="11"/>
      <c r="P54" s="11"/>
      <c r="S54" s="50"/>
      <c r="U54" s="50"/>
      <c r="V54" s="50"/>
      <c r="W54" s="52"/>
      <c r="AA54" s="54"/>
    </row>
    <row r="55" spans="1:27" x14ac:dyDescent="0.25">
      <c r="A55" s="11"/>
      <c r="B55" s="67"/>
      <c r="C55" s="67"/>
      <c r="D55" s="68"/>
      <c r="E55" s="67"/>
      <c r="F55" s="67"/>
      <c r="G55" s="67"/>
      <c r="H55" s="68"/>
      <c r="I55" s="69"/>
      <c r="J55" s="67"/>
      <c r="K55" s="70"/>
      <c r="L55" s="70"/>
      <c r="M55" s="67"/>
      <c r="N55" s="68"/>
      <c r="O55" s="68"/>
      <c r="P55" s="68"/>
      <c r="Q55" s="10"/>
      <c r="S55" s="50"/>
      <c r="U55" s="50"/>
      <c r="V55" s="50"/>
      <c r="W55" s="52"/>
      <c r="AA55" s="54"/>
    </row>
    <row r="56" spans="1:27" x14ac:dyDescent="0.25">
      <c r="A56" s="11"/>
      <c r="B56" s="11" t="s">
        <v>34</v>
      </c>
      <c r="C56" s="11"/>
      <c r="D56" s="10"/>
      <c r="E56" s="11"/>
      <c r="F56" s="11"/>
      <c r="G56" s="11" t="s">
        <v>35</v>
      </c>
      <c r="H56" s="11"/>
      <c r="I56" s="52"/>
      <c r="J56" s="11"/>
      <c r="K56" s="50"/>
      <c r="L56" s="50"/>
      <c r="M56" s="11"/>
      <c r="N56" s="10"/>
      <c r="O56" s="10"/>
      <c r="P56" s="10" t="s">
        <v>36</v>
      </c>
      <c r="Q56" s="10"/>
      <c r="S56" s="50"/>
      <c r="U56" s="50"/>
      <c r="V56" s="50"/>
      <c r="W56" s="52"/>
      <c r="AA56" s="54"/>
    </row>
    <row r="57" spans="1:27" x14ac:dyDescent="0.25">
      <c r="A57" s="10"/>
      <c r="B57" s="11"/>
      <c r="C57" s="11"/>
      <c r="D57" s="10"/>
      <c r="E57" s="11"/>
      <c r="F57" s="11"/>
      <c r="G57" s="50"/>
      <c r="H57" s="11"/>
      <c r="I57" s="52"/>
      <c r="J57" s="11"/>
      <c r="K57" s="50"/>
      <c r="L57" s="50"/>
      <c r="M57" s="11"/>
      <c r="N57" s="11"/>
      <c r="O57" s="11"/>
      <c r="P57" s="11"/>
      <c r="S57" s="50"/>
      <c r="U57" s="50"/>
      <c r="V57" s="50"/>
      <c r="W57" s="52"/>
      <c r="AA57" s="54"/>
    </row>
    <row r="58" spans="1:27" x14ac:dyDescent="0.25">
      <c r="A58" s="11"/>
      <c r="B58" s="11"/>
      <c r="C58" s="11"/>
      <c r="D58" s="10"/>
      <c r="E58" s="11"/>
      <c r="F58" s="11"/>
      <c r="G58" s="11"/>
      <c r="H58" s="11"/>
      <c r="I58" s="52"/>
      <c r="J58" s="11"/>
      <c r="K58" s="50"/>
      <c r="L58" s="50"/>
      <c r="M58" s="11"/>
      <c r="N58" s="11"/>
      <c r="O58" s="11"/>
      <c r="P58" s="11"/>
      <c r="U58" s="50"/>
      <c r="V58" s="50"/>
      <c r="W58" s="52"/>
      <c r="AA58" s="54"/>
    </row>
    <row r="59" spans="1:27" x14ac:dyDescent="0.25">
      <c r="A59" s="11"/>
      <c r="B59" s="11"/>
      <c r="C59" s="11"/>
      <c r="D59" s="10"/>
      <c r="E59" s="11"/>
      <c r="F59" s="11"/>
      <c r="G59" s="11"/>
      <c r="H59" s="11"/>
      <c r="I59" s="52"/>
      <c r="J59" s="11"/>
      <c r="K59" s="50"/>
      <c r="L59" s="50"/>
      <c r="M59" s="11"/>
      <c r="N59" s="11"/>
      <c r="O59" s="11"/>
      <c r="P59" s="11"/>
      <c r="U59" s="50"/>
      <c r="V59" s="50"/>
      <c r="W59" s="52"/>
      <c r="AA59" s="54"/>
    </row>
    <row r="60" spans="1:27" x14ac:dyDescent="0.25">
      <c r="A60" s="11"/>
      <c r="B60" s="11"/>
      <c r="C60" s="11"/>
      <c r="D60" s="10"/>
      <c r="E60" s="11"/>
      <c r="F60" s="11"/>
      <c r="G60" s="11"/>
      <c r="H60" s="11"/>
      <c r="I60" s="52"/>
      <c r="J60" s="11"/>
      <c r="K60" s="50"/>
      <c r="L60" s="50"/>
      <c r="M60" s="11"/>
      <c r="N60" s="11"/>
      <c r="O60" s="11"/>
      <c r="P60" s="11"/>
      <c r="U60" s="50"/>
      <c r="V60" s="50"/>
      <c r="W60" s="52"/>
      <c r="AA60" s="54"/>
    </row>
    <row r="61" spans="1:27" x14ac:dyDescent="0.25">
      <c r="A61" s="11"/>
      <c r="B61" s="11"/>
      <c r="C61" s="11"/>
      <c r="D61" s="10"/>
      <c r="E61" s="11"/>
      <c r="F61" s="11"/>
      <c r="G61" s="11"/>
      <c r="H61" s="11"/>
      <c r="I61" s="52"/>
      <c r="J61" s="11"/>
      <c r="K61" s="50"/>
      <c r="L61" s="50"/>
      <c r="M61" s="11"/>
      <c r="N61" s="11"/>
      <c r="O61" s="11"/>
      <c r="P61" s="11"/>
      <c r="U61" s="50"/>
      <c r="V61" s="50"/>
      <c r="W61" s="52"/>
      <c r="AA61" s="54"/>
    </row>
    <row r="62" spans="1:27" x14ac:dyDescent="0.25">
      <c r="A62" s="11"/>
      <c r="B62" s="11"/>
      <c r="C62" s="11"/>
      <c r="D62" s="11"/>
      <c r="E62" s="11"/>
      <c r="F62" s="11"/>
      <c r="G62" s="53"/>
      <c r="H62" s="11"/>
      <c r="I62" s="52"/>
      <c r="J62" s="11"/>
      <c r="K62" s="50"/>
      <c r="L62" s="50"/>
      <c r="M62" s="11"/>
      <c r="N62" s="11"/>
      <c r="O62" s="11"/>
      <c r="P62" s="11"/>
      <c r="S62" s="50"/>
      <c r="U62" s="50"/>
      <c r="V62" s="50"/>
      <c r="W62" s="52"/>
      <c r="AA62" s="54"/>
    </row>
    <row r="63" spans="1:27" x14ac:dyDescent="0.25">
      <c r="A63" s="11"/>
      <c r="B63" s="11"/>
      <c r="C63" s="11"/>
      <c r="D63" s="11"/>
      <c r="E63" s="11"/>
      <c r="F63" s="11"/>
      <c r="G63" s="11"/>
      <c r="H63" s="10"/>
      <c r="I63" s="52"/>
      <c r="J63" s="11"/>
      <c r="K63" s="50"/>
      <c r="L63" s="50"/>
      <c r="M63" s="11"/>
      <c r="N63" s="11"/>
      <c r="O63" s="11"/>
      <c r="P63" s="11"/>
      <c r="S63" s="50"/>
      <c r="U63" s="50"/>
      <c r="V63" s="50"/>
      <c r="W63" s="52"/>
      <c r="AA63" s="54"/>
    </row>
    <row r="64" spans="1:27" x14ac:dyDescent="0.25">
      <c r="A64" s="11"/>
      <c r="B64" s="11"/>
      <c r="C64" s="11"/>
      <c r="D64" s="11"/>
      <c r="E64" s="11"/>
      <c r="F64" s="11"/>
      <c r="G64" s="11"/>
      <c r="H64" s="11"/>
      <c r="I64" s="52"/>
      <c r="J64" s="11"/>
      <c r="K64" s="50"/>
      <c r="L64" s="50"/>
      <c r="M64" s="11"/>
      <c r="N64" s="11"/>
      <c r="O64" s="11"/>
      <c r="P64" s="11"/>
      <c r="S64" s="50"/>
      <c r="U64" s="50"/>
      <c r="V64" s="50"/>
      <c r="W64" s="52"/>
    </row>
    <row r="65" spans="1:29" x14ac:dyDescent="0.25">
      <c r="A65" s="11"/>
      <c r="B65" s="11"/>
      <c r="C65" s="11"/>
      <c r="D65" s="11"/>
      <c r="E65" s="11"/>
      <c r="F65" s="11"/>
      <c r="G65" s="11"/>
      <c r="H65" s="11"/>
      <c r="I65" s="52"/>
      <c r="J65" s="11"/>
      <c r="K65" s="50"/>
      <c r="L65" s="50"/>
      <c r="M65" s="11"/>
      <c r="N65" s="11"/>
      <c r="O65" s="11"/>
      <c r="P65" s="11"/>
      <c r="S65" s="50"/>
      <c r="U65" s="50"/>
      <c r="V65" s="50"/>
      <c r="W65" s="52"/>
    </row>
    <row r="66" spans="1:29" x14ac:dyDescent="0.25">
      <c r="A66" s="11"/>
      <c r="B66" s="11"/>
      <c r="C66" s="11"/>
      <c r="D66" s="11"/>
      <c r="E66" s="11"/>
      <c r="F66" s="11"/>
      <c r="G66" s="11"/>
      <c r="H66" s="11"/>
      <c r="I66" s="52"/>
      <c r="J66" s="11"/>
      <c r="K66" s="50"/>
      <c r="L66" s="50"/>
      <c r="M66" s="11"/>
      <c r="N66" s="11"/>
      <c r="O66" s="11"/>
      <c r="P66" s="11"/>
      <c r="S66" s="50"/>
      <c r="U66" s="50"/>
      <c r="V66" s="50"/>
      <c r="W66" s="52"/>
    </row>
    <row r="67" spans="1:29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52"/>
      <c r="K67" s="11"/>
      <c r="L67" s="50"/>
      <c r="M67" s="50"/>
      <c r="N67" s="11"/>
      <c r="O67" s="11"/>
      <c r="P67" s="11"/>
      <c r="T67" s="50"/>
      <c r="V67" s="50"/>
      <c r="W67" s="50"/>
      <c r="X67" s="52"/>
    </row>
    <row r="68" spans="1:29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52"/>
      <c r="K68" s="11"/>
      <c r="L68" s="50"/>
      <c r="M68" s="50"/>
      <c r="N68" s="11"/>
      <c r="O68" s="11"/>
      <c r="P68" s="11"/>
      <c r="T68" s="50"/>
      <c r="V68" s="50"/>
      <c r="W68" s="50"/>
      <c r="X68" s="52"/>
    </row>
    <row r="69" spans="1:29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29" x14ac:dyDescent="0.25">
      <c r="A70" s="11"/>
      <c r="B70" s="11"/>
      <c r="C70" s="11"/>
      <c r="D70" s="11"/>
      <c r="E70" s="11"/>
      <c r="F70" s="11"/>
      <c r="G70" s="11"/>
      <c r="H70" s="53"/>
      <c r="I70" s="11"/>
      <c r="J70" s="11"/>
      <c r="K70" s="11"/>
      <c r="L70" s="11"/>
      <c r="M70" s="11"/>
      <c r="N70" s="11"/>
      <c r="O70" s="11"/>
      <c r="P70" s="11"/>
    </row>
    <row r="71" spans="1:29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29" s="34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29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52"/>
      <c r="K74" s="11"/>
      <c r="L74" s="50"/>
      <c r="M74" s="50"/>
      <c r="N74" s="11"/>
      <c r="O74" s="11"/>
      <c r="P74" s="11"/>
      <c r="T74" s="50"/>
      <c r="V74" s="50"/>
      <c r="W74" s="50"/>
      <c r="X74" s="52"/>
    </row>
    <row r="75" spans="1:29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52"/>
      <c r="K75" s="11"/>
      <c r="L75" s="50"/>
      <c r="M75" s="50"/>
      <c r="N75" s="11"/>
      <c r="O75" s="11"/>
      <c r="P75" s="11"/>
      <c r="T75" s="50"/>
      <c r="V75" s="50"/>
      <c r="W75" s="50"/>
      <c r="X75" s="52"/>
    </row>
    <row r="76" spans="1:29" x14ac:dyDescent="0.25">
      <c r="A76" s="11"/>
      <c r="B76" s="11"/>
      <c r="C76" s="11"/>
      <c r="D76" s="11"/>
      <c r="E76" s="11"/>
      <c r="F76" s="11"/>
      <c r="G76" s="11"/>
      <c r="H76" s="11"/>
      <c r="I76" s="10"/>
      <c r="J76" s="52"/>
      <c r="K76" s="11"/>
      <c r="L76" s="50"/>
      <c r="M76" s="50"/>
      <c r="N76" s="11"/>
      <c r="O76" s="11"/>
      <c r="P76" s="11"/>
      <c r="T76" s="50"/>
      <c r="V76" s="50"/>
      <c r="W76" s="50"/>
      <c r="X76" s="52"/>
    </row>
    <row r="77" spans="1:29" x14ac:dyDescent="0.25">
      <c r="A77" s="11"/>
      <c r="B77" s="11"/>
      <c r="C77" s="11"/>
      <c r="D77" s="11"/>
      <c r="E77" s="11"/>
      <c r="F77" s="11"/>
      <c r="G77" s="11"/>
      <c r="H77" s="11"/>
      <c r="I77" s="10"/>
      <c r="J77" s="52"/>
      <c r="K77" s="11"/>
      <c r="L77" s="50"/>
      <c r="M77" s="50"/>
      <c r="N77" s="11"/>
      <c r="O77" s="11"/>
      <c r="P77" s="11"/>
      <c r="T77" s="50"/>
      <c r="V77" s="50"/>
      <c r="W77" s="50"/>
      <c r="X77" s="52"/>
    </row>
    <row r="78" spans="1:29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52"/>
      <c r="K78" s="11"/>
      <c r="L78" s="50"/>
      <c r="M78" s="50"/>
      <c r="N78" s="11"/>
      <c r="O78" s="11"/>
      <c r="P78" s="11"/>
      <c r="T78" s="50"/>
      <c r="V78" s="50"/>
      <c r="W78" s="50"/>
      <c r="X78" s="52"/>
    </row>
    <row r="79" spans="1:29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52"/>
      <c r="K79" s="11"/>
      <c r="L79" s="50"/>
      <c r="M79" s="50"/>
      <c r="N79" s="11"/>
      <c r="O79" s="11"/>
      <c r="P79" s="11"/>
      <c r="T79" s="50"/>
      <c r="V79" s="50"/>
      <c r="W79" s="50"/>
      <c r="X79" s="52"/>
    </row>
    <row r="80" spans="1:29" x14ac:dyDescent="0.25">
      <c r="J80" s="38"/>
      <c r="L80" s="29"/>
      <c r="M80" s="29"/>
      <c r="T80" s="50"/>
      <c r="V80" s="50"/>
      <c r="W80" s="50"/>
      <c r="X80" s="52"/>
    </row>
    <row r="81" spans="9:29" x14ac:dyDescent="0.25">
      <c r="J81" s="38"/>
      <c r="L81" s="29"/>
      <c r="M81" s="29"/>
      <c r="T81" s="50"/>
      <c r="V81" s="50"/>
      <c r="W81" s="50"/>
      <c r="X81" s="52"/>
    </row>
    <row r="82" spans="9:29" x14ac:dyDescent="0.25">
      <c r="J82" s="38"/>
      <c r="L82" s="29"/>
      <c r="M82" s="29"/>
      <c r="T82" s="50"/>
      <c r="V82" s="50"/>
      <c r="W82" s="50"/>
      <c r="X82" s="52"/>
    </row>
    <row r="83" spans="9:29" x14ac:dyDescent="0.25">
      <c r="J83" s="38"/>
      <c r="L83" s="29"/>
      <c r="M83" s="29"/>
      <c r="T83" s="50"/>
      <c r="V83" s="50"/>
      <c r="W83" s="50"/>
      <c r="X83" s="52"/>
    </row>
    <row r="84" spans="9:29" x14ac:dyDescent="0.25">
      <c r="J84" s="38"/>
      <c r="L84" s="29"/>
      <c r="M84" s="29"/>
      <c r="T84" s="50"/>
      <c r="V84" s="50"/>
      <c r="W84" s="50"/>
      <c r="X84" s="52"/>
    </row>
    <row r="85" spans="9:29" x14ac:dyDescent="0.25">
      <c r="I85" s="36"/>
      <c r="J85" s="38"/>
      <c r="L85" s="29"/>
      <c r="M85" s="29"/>
      <c r="T85" s="50"/>
      <c r="V85" s="50"/>
      <c r="W85" s="50"/>
      <c r="X85" s="52"/>
    </row>
    <row r="86" spans="9:29" x14ac:dyDescent="0.25">
      <c r="I86" s="36"/>
      <c r="J86" s="38"/>
      <c r="L86" s="29"/>
      <c r="M86" s="29"/>
      <c r="T86" s="50"/>
      <c r="V86" s="50"/>
      <c r="W86" s="50"/>
      <c r="X86" s="52"/>
    </row>
    <row r="87" spans="9:29" x14ac:dyDescent="0.25">
      <c r="I87" s="36"/>
      <c r="J87" s="38"/>
      <c r="L87" s="29"/>
      <c r="M87" s="29"/>
      <c r="T87" s="50"/>
      <c r="V87" s="50"/>
      <c r="W87" s="50"/>
      <c r="X87" s="52"/>
    </row>
    <row r="88" spans="9:29" x14ac:dyDescent="0.25">
      <c r="J88" s="38"/>
      <c r="L88" s="29"/>
      <c r="M88" s="29"/>
      <c r="T88" s="50"/>
      <c r="V88" s="50"/>
      <c r="W88" s="50"/>
      <c r="X88" s="52"/>
    </row>
    <row r="89" spans="9:29" x14ac:dyDescent="0.25">
      <c r="J89" s="38"/>
      <c r="L89" s="29"/>
      <c r="M89" s="29"/>
      <c r="T89" s="50"/>
      <c r="V89" s="50"/>
      <c r="W89" s="50"/>
      <c r="X89" s="52"/>
    </row>
    <row r="90" spans="9:29" x14ac:dyDescent="0.25">
      <c r="J90" s="38"/>
      <c r="L90" s="29"/>
      <c r="M90" s="29"/>
      <c r="T90" s="50"/>
      <c r="V90" s="50"/>
      <c r="W90" s="50"/>
      <c r="X90" s="52"/>
    </row>
    <row r="91" spans="9:29" x14ac:dyDescent="0.25">
      <c r="I91" s="36"/>
      <c r="J91" s="38"/>
      <c r="L91" s="29"/>
      <c r="M91" s="29"/>
      <c r="T91" s="50"/>
      <c r="V91" s="50"/>
      <c r="W91" s="50"/>
      <c r="X91" s="52"/>
    </row>
    <row r="92" spans="9:29" s="34" customFormat="1" x14ac:dyDescent="0.25">
      <c r="J92" s="40"/>
      <c r="L92" s="35"/>
      <c r="M92" s="35"/>
      <c r="Q92" s="11"/>
      <c r="R92" s="11"/>
      <c r="S92" s="11"/>
      <c r="T92" s="50"/>
      <c r="U92" s="11"/>
      <c r="V92" s="50"/>
      <c r="W92" s="50"/>
      <c r="X92" s="52"/>
      <c r="Y92" s="11"/>
      <c r="Z92" s="11"/>
      <c r="AA92" s="11"/>
      <c r="AB92" s="11"/>
      <c r="AC92" s="11"/>
    </row>
    <row r="93" spans="9:29" s="34" customFormat="1" x14ac:dyDescent="0.25">
      <c r="J93" s="40"/>
      <c r="L93" s="35"/>
      <c r="M93" s="35"/>
      <c r="Q93" s="11"/>
      <c r="R93" s="11"/>
      <c r="S93" s="11"/>
      <c r="T93" s="50"/>
      <c r="U93" s="11"/>
      <c r="V93" s="50"/>
      <c r="W93" s="50"/>
      <c r="X93" s="52"/>
      <c r="Y93" s="11"/>
      <c r="Z93" s="11"/>
      <c r="AA93" s="11"/>
      <c r="AB93" s="11"/>
      <c r="AC93" s="11"/>
    </row>
    <row r="94" spans="9:29" s="34" customFormat="1" x14ac:dyDescent="0.25">
      <c r="J94" s="40"/>
      <c r="L94" s="35"/>
      <c r="M94" s="35"/>
      <c r="Q94" s="11"/>
      <c r="R94" s="11"/>
      <c r="S94" s="11"/>
      <c r="T94" s="50"/>
      <c r="U94" s="11"/>
      <c r="V94" s="50"/>
      <c r="W94" s="50"/>
      <c r="X94" s="52"/>
      <c r="Y94" s="11"/>
      <c r="Z94" s="11"/>
      <c r="AA94" s="11"/>
      <c r="AB94" s="11"/>
      <c r="AC94" s="11"/>
    </row>
    <row r="95" spans="9:29" s="34" customFormat="1" x14ac:dyDescent="0.25">
      <c r="I95" s="41"/>
      <c r="J95" s="40"/>
      <c r="L95" s="35"/>
      <c r="M95" s="35"/>
      <c r="Q95" s="11"/>
      <c r="R95" s="11"/>
      <c r="S95" s="11"/>
      <c r="T95" s="50"/>
      <c r="U95" s="11"/>
      <c r="V95" s="50"/>
      <c r="W95" s="50"/>
      <c r="X95" s="52"/>
      <c r="Y95" s="11"/>
      <c r="Z95" s="11"/>
      <c r="AA95" s="11"/>
      <c r="AB95" s="11"/>
      <c r="AC95" s="11"/>
    </row>
    <row r="96" spans="9:29" s="34" customFormat="1" x14ac:dyDescent="0.25">
      <c r="J96" s="40"/>
      <c r="L96" s="42"/>
      <c r="M96" s="35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3:29" s="34" customFormat="1" x14ac:dyDescent="0.25">
      <c r="H97" s="39"/>
      <c r="J97" s="40"/>
      <c r="L97" s="42"/>
      <c r="M97" s="35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3:29" s="34" customFormat="1" x14ac:dyDescent="0.25">
      <c r="J98" s="40"/>
      <c r="L98" s="42"/>
      <c r="M98" s="35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3:29" s="34" customFormat="1" x14ac:dyDescent="0.25">
      <c r="J99" s="40"/>
      <c r="L99" s="42"/>
      <c r="M99" s="35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3:29" s="34" customFormat="1" x14ac:dyDescent="0.25">
      <c r="C100" s="41"/>
      <c r="D100" s="41"/>
      <c r="J100" s="40"/>
      <c r="L100" s="35"/>
      <c r="M100" s="35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3:29" s="34" customFormat="1" x14ac:dyDescent="0.25">
      <c r="D101" s="41"/>
      <c r="J101" s="40"/>
      <c r="L101" s="35"/>
      <c r="M101" s="35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3:29" s="34" customFormat="1" x14ac:dyDescent="0.25">
      <c r="D102" s="41"/>
      <c r="J102" s="40"/>
      <c r="L102" s="35"/>
      <c r="M102" s="35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3:29" s="34" customFormat="1" x14ac:dyDescent="0.25">
      <c r="D103" s="41"/>
      <c r="I103" s="41"/>
      <c r="J103" s="40"/>
      <c r="L103" s="35"/>
      <c r="M103" s="35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3:29" s="34" customFormat="1" x14ac:dyDescent="0.25">
      <c r="J104" s="40"/>
      <c r="L104" s="35"/>
      <c r="M104" s="35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3:29" s="34" customFormat="1" x14ac:dyDescent="0.25">
      <c r="D105" s="41"/>
      <c r="J105" s="40"/>
      <c r="L105" s="35"/>
      <c r="M105" s="35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3:29" s="34" customFormat="1" x14ac:dyDescent="0.25">
      <c r="D106" s="41"/>
      <c r="J106" s="40"/>
      <c r="L106" s="35"/>
      <c r="M106" s="35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3:29" s="34" customFormat="1" x14ac:dyDescent="0.25">
      <c r="D107" s="41"/>
      <c r="I107" s="41"/>
      <c r="J107" s="40"/>
      <c r="L107" s="35"/>
      <c r="M107" s="35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3:29" s="34" customFormat="1" x14ac:dyDescent="0.25">
      <c r="J108" s="40"/>
      <c r="L108" s="35"/>
      <c r="M108" s="35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3:29" s="34" customFormat="1" x14ac:dyDescent="0.25">
      <c r="D109" s="41"/>
      <c r="J109" s="40"/>
      <c r="L109" s="35"/>
      <c r="M109" s="35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3:29" s="34" customFormat="1" x14ac:dyDescent="0.25">
      <c r="D110" s="41"/>
      <c r="J110" s="40"/>
      <c r="L110" s="35"/>
      <c r="M110" s="35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3:29" s="34" customFormat="1" x14ac:dyDescent="0.25">
      <c r="D111" s="41"/>
      <c r="E111" s="41"/>
      <c r="I111" s="41"/>
      <c r="J111" s="40"/>
      <c r="L111" s="35"/>
      <c r="M111" s="35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3:29" s="34" customFormat="1" x14ac:dyDescent="0.25"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2:29" s="34" customFormat="1" x14ac:dyDescent="0.25"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2:29" s="34" customFormat="1" x14ac:dyDescent="0.25"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2:29" s="34" customFormat="1" x14ac:dyDescent="0.25"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2:29" s="34" customFormat="1" x14ac:dyDescent="0.25">
      <c r="O116" s="35"/>
      <c r="P116" s="35"/>
      <c r="Q116" s="50"/>
      <c r="R116" s="50"/>
      <c r="S116" s="50"/>
      <c r="T116" s="50"/>
      <c r="U116" s="50"/>
      <c r="V116" s="50"/>
      <c r="W116" s="50"/>
      <c r="X116" s="52"/>
      <c r="Y116" s="11"/>
      <c r="Z116" s="11"/>
      <c r="AA116" s="11"/>
      <c r="AB116" s="11"/>
      <c r="AC116" s="11"/>
    </row>
    <row r="117" spans="2:29" s="34" customFormat="1" x14ac:dyDescent="0.25"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2:29" s="34" customFormat="1" x14ac:dyDescent="0.25"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2:29" s="34" customFormat="1" x14ac:dyDescent="0.25"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2:29" s="34" customFormat="1" x14ac:dyDescent="0.25">
      <c r="C120" s="4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2:29" s="34" customFormat="1" x14ac:dyDescent="0.25">
      <c r="B121" s="4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2:29" s="34" customFormat="1" x14ac:dyDescent="0.25">
      <c r="B122" s="4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2:29" s="34" customFormat="1" x14ac:dyDescent="0.25">
      <c r="C123" s="41"/>
      <c r="D123" s="4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2:29" s="34" customFormat="1" x14ac:dyDescent="0.25">
      <c r="G124" s="41"/>
      <c r="H124" s="4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2:29" s="34" customFormat="1" x14ac:dyDescent="0.25">
      <c r="B125" s="4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2:29" s="34" customFormat="1" x14ac:dyDescent="0.25">
      <c r="B126" s="4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2:29" s="34" customFormat="1" x14ac:dyDescent="0.25">
      <c r="G127" s="4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2:29" s="34" customFormat="1" x14ac:dyDescent="0.25"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7:29" s="34" customFormat="1" x14ac:dyDescent="0.25"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7:29" s="34" customFormat="1" x14ac:dyDescent="0.25"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7:29" s="34" customFormat="1" x14ac:dyDescent="0.25"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7:29" s="34" customFormat="1" x14ac:dyDescent="0.25"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7:29" s="34" customFormat="1" x14ac:dyDescent="0.25"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7:29" s="34" customFormat="1" x14ac:dyDescent="0.25"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7:29" s="34" customFormat="1" x14ac:dyDescent="0.25"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7:29" s="34" customFormat="1" x14ac:dyDescent="0.25"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7:29" s="34" customFormat="1" x14ac:dyDescent="0.25"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 spans="17:29" s="34" customFormat="1" x14ac:dyDescent="0.25"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spans="17:29" s="34" customFormat="1" x14ac:dyDescent="0.25"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6" spans="2:2" x14ac:dyDescent="0.25">
      <c r="B146" s="36"/>
    </row>
    <row r="159" spans="2:2" x14ac:dyDescent="0.25">
      <c r="B159" s="36"/>
    </row>
    <row r="161" spans="2:2" x14ac:dyDescent="0.25">
      <c r="B161" s="36"/>
    </row>
    <row r="194" spans="2:7" x14ac:dyDescent="0.25">
      <c r="B194" s="36"/>
      <c r="G194" s="43"/>
    </row>
    <row r="195" spans="2:7" x14ac:dyDescent="0.25">
      <c r="B195" s="36"/>
      <c r="G195" s="43"/>
    </row>
    <row r="196" spans="2:7" x14ac:dyDescent="0.25">
      <c r="B196" s="36"/>
      <c r="G196" s="43"/>
    </row>
    <row r="197" spans="2:7" x14ac:dyDescent="0.25">
      <c r="B197" s="36"/>
      <c r="G197" s="43"/>
    </row>
    <row r="200" spans="2:7" x14ac:dyDescent="0.25">
      <c r="B200" s="36"/>
    </row>
    <row r="201" spans="2:7" x14ac:dyDescent="0.25">
      <c r="D201" s="44"/>
      <c r="E201" s="44"/>
      <c r="F201" s="44"/>
      <c r="G201" s="43"/>
    </row>
    <row r="202" spans="2:7" x14ac:dyDescent="0.25">
      <c r="D202" s="44"/>
      <c r="E202" s="44"/>
      <c r="F202" s="44"/>
      <c r="G202" s="43"/>
    </row>
    <row r="203" spans="2:7" x14ac:dyDescent="0.25">
      <c r="D203" s="44"/>
      <c r="E203" s="44"/>
      <c r="F203" s="44"/>
      <c r="G203" s="43"/>
    </row>
    <row r="204" spans="2:7" x14ac:dyDescent="0.25">
      <c r="D204" s="44"/>
      <c r="E204" s="44"/>
      <c r="F204" s="44"/>
      <c r="G204" s="43"/>
    </row>
    <row r="205" spans="2:7" x14ac:dyDescent="0.25">
      <c r="D205" s="44"/>
      <c r="E205" s="44"/>
      <c r="F205" s="44"/>
      <c r="G205" s="43"/>
    </row>
    <row r="206" spans="2:7" x14ac:dyDescent="0.25">
      <c r="D206" s="44"/>
      <c r="E206" s="44"/>
      <c r="F206" s="44"/>
      <c r="G206" s="45"/>
    </row>
    <row r="207" spans="2:7" x14ac:dyDescent="0.25">
      <c r="D207" s="44"/>
      <c r="E207" s="44"/>
      <c r="F207" s="44"/>
      <c r="G207" s="43"/>
    </row>
    <row r="208" spans="2:7" x14ac:dyDescent="0.25">
      <c r="D208" s="44"/>
      <c r="E208" s="44"/>
      <c r="F208" s="44"/>
      <c r="G208" s="43"/>
    </row>
    <row r="209" spans="4:7" x14ac:dyDescent="0.25">
      <c r="D209" s="44"/>
      <c r="E209" s="44"/>
      <c r="F209" s="44"/>
      <c r="G209" s="43"/>
    </row>
    <row r="210" spans="4:7" x14ac:dyDescent="0.25">
      <c r="D210" s="44"/>
      <c r="E210" s="44"/>
      <c r="F210" s="44"/>
      <c r="G210" s="43"/>
    </row>
    <row r="211" spans="4:7" x14ac:dyDescent="0.25">
      <c r="D211" s="44"/>
      <c r="E211" s="44"/>
      <c r="F211" s="44"/>
      <c r="G211" s="43"/>
    </row>
    <row r="213" spans="4:7" x14ac:dyDescent="0.25">
      <c r="G213" s="45"/>
    </row>
    <row r="216" spans="4:7" x14ac:dyDescent="0.25">
      <c r="D216" s="44"/>
      <c r="E216" s="44"/>
      <c r="F216" s="44"/>
      <c r="G216" s="43"/>
    </row>
    <row r="217" spans="4:7" x14ac:dyDescent="0.25">
      <c r="D217" s="44"/>
      <c r="E217" s="44"/>
      <c r="F217" s="44"/>
      <c r="G217" s="43"/>
    </row>
    <row r="218" spans="4:7" x14ac:dyDescent="0.25">
      <c r="D218" s="44"/>
      <c r="E218" s="44"/>
      <c r="F218" s="44"/>
      <c r="G218" s="43"/>
    </row>
    <row r="219" spans="4:7" x14ac:dyDescent="0.25">
      <c r="D219" s="44"/>
      <c r="E219" s="44"/>
      <c r="F219" s="44"/>
      <c r="G219" s="43"/>
    </row>
    <row r="220" spans="4:7" x14ac:dyDescent="0.25">
      <c r="D220" s="44"/>
      <c r="E220" s="44"/>
      <c r="F220" s="44"/>
      <c r="G220" s="43"/>
    </row>
    <row r="221" spans="4:7" x14ac:dyDescent="0.25">
      <c r="D221" s="44"/>
      <c r="E221" s="44"/>
      <c r="F221" s="44"/>
      <c r="G221" s="43"/>
    </row>
    <row r="222" spans="4:7" x14ac:dyDescent="0.25">
      <c r="D222" s="44"/>
      <c r="E222" s="44"/>
      <c r="F222" s="44"/>
      <c r="G222" s="45"/>
    </row>
    <row r="223" spans="4:7" x14ac:dyDescent="0.25">
      <c r="D223" s="44"/>
      <c r="E223" s="44"/>
      <c r="F223" s="44"/>
      <c r="G223" s="43"/>
    </row>
    <row r="224" spans="4:7" x14ac:dyDescent="0.25">
      <c r="D224" s="44"/>
      <c r="E224" s="44"/>
      <c r="F224" s="44"/>
      <c r="G224" s="43"/>
    </row>
    <row r="225" spans="4:7" x14ac:dyDescent="0.25">
      <c r="D225" s="44"/>
      <c r="E225" s="44"/>
      <c r="F225" s="44"/>
      <c r="G225" s="43"/>
    </row>
    <row r="226" spans="4:7" x14ac:dyDescent="0.25">
      <c r="D226" s="44"/>
      <c r="E226" s="44"/>
      <c r="F226" s="44"/>
      <c r="G226" s="43"/>
    </row>
    <row r="227" spans="4:7" x14ac:dyDescent="0.25">
      <c r="D227" s="44"/>
      <c r="E227" s="44"/>
      <c r="F227" s="44"/>
      <c r="G227" s="43"/>
    </row>
    <row r="228" spans="4:7" x14ac:dyDescent="0.25">
      <c r="G228" s="45"/>
    </row>
  </sheetData>
  <mergeCells count="1">
    <mergeCell ref="E21:F21"/>
  </mergeCells>
  <pageMargins left="0.7" right="0.7" top="0.75" bottom="0.75" header="0.3" footer="0.3"/>
  <pageSetup paperSize="9" scale="57" orientation="landscape" r:id="rId1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67F55844E3645A56A525FA1798ECB" ma:contentTypeVersion="1" ma:contentTypeDescription="Een nieuw document maken." ma:contentTypeScope="" ma:versionID="d757072640a0e9eb792dbe61678306d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771CA0-0A6D-4F6D-A516-1D56D9579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E508E9-48F4-49DC-81A8-E594B6FAC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2A3D9-23C1-4A38-8D77-CC5D039A42EA}">
  <ds:schemaRefs>
    <ds:schemaRef ds:uri="http://purl.org/dc/terms/"/>
    <ds:schemaRef ds:uri="http://purl.org/dc/elements/1.1/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 _ verlichting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Friedl Decock</dc:creator>
  <cp:lastModifiedBy>De Rudder, Carmen</cp:lastModifiedBy>
  <cp:lastPrinted>2011-05-24T10:42:17Z</cp:lastPrinted>
  <dcterms:created xsi:type="dcterms:W3CDTF">2011-05-09T16:17:45Z</dcterms:created>
  <dcterms:modified xsi:type="dcterms:W3CDTF">2016-11-20T10:25:31Z</dcterms:modified>
</cp:coreProperties>
</file>