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op website/"/>
    </mc:Choice>
  </mc:AlternateContent>
  <xr:revisionPtr revIDLastSave="0" documentId="8_{D62515DE-E0B1-41DA-AC2E-24D06B6BE0F8}" xr6:coauthVersionLast="47" xr6:coauthVersionMax="47" xr10:uidLastSave="{00000000-0000-0000-0000-000000000000}"/>
  <bookViews>
    <workbookView xWindow="-108" yWindow="-108" windowWidth="23256" windowHeight="12576" xr2:uid="{00000000-000D-0000-FFFF-FFFF00000000}"/>
  </bookViews>
  <sheets>
    <sheet name="Klassieke financiering" sheetId="45" r:id="rId1"/>
    <sheet name="Agressie-subsidies" sheetId="42" r:id="rId2"/>
    <sheet name="Klimaatsubsidies" sheetId="52" r:id="rId3"/>
    <sheet name="Infrastructuurforfait PMH" sheetId="46" r:id="rId4"/>
    <sheet name="Strategisch forfait ZH" sheetId="40" r:id="rId5"/>
    <sheet name="Toestelfinanciering" sheetId="53" r:id="rId6"/>
    <sheet name="Instandhoudingsforfait" sheetId="54" r:id="rId7"/>
    <sheet name="Renteloze energielening" sheetId="55" r:id="rId8"/>
    <sheet name="Blad16" sheetId="16" state="hidden" r:id="rId9"/>
    <sheet name="Blad17" sheetId="17" state="hidden" r:id="rId10"/>
    <sheet name="Blad1" sheetId="18" state="hidden" r:id="rId11"/>
  </sheets>
  <definedNames>
    <definedName name="_xlnm._FilterDatabase" localSheetId="1" hidden="1">'Agressie-subsidies'!$A$3:$I$72</definedName>
    <definedName name="_xlnm._FilterDatabase" localSheetId="3" hidden="1">'Infrastructuurforfait PMH'!$A$3:$I$3</definedName>
    <definedName name="_xlnm._FilterDatabase" localSheetId="0" hidden="1">'Klassieke financiering'!$A$3:$H$28</definedName>
    <definedName name="_xlnm._FilterDatabase" localSheetId="4" hidden="1">'Strategisch forfait ZH'!$A$3:$J$3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45" l="1"/>
  <c r="F13" i="40"/>
  <c r="F14" i="40"/>
  <c r="F15" i="40"/>
  <c r="F12" i="40"/>
  <c r="I8" i="40"/>
  <c r="C19" i="40"/>
  <c r="C13" i="40"/>
  <c r="C14" i="40"/>
  <c r="C15" i="40"/>
  <c r="C16" i="40"/>
  <c r="C12" i="40"/>
  <c r="C16" i="46"/>
  <c r="C10" i="46"/>
  <c r="C11" i="46"/>
  <c r="C12" i="46"/>
  <c r="C13" i="46"/>
  <c r="C9" i="46"/>
  <c r="C82" i="42"/>
  <c r="C76" i="42"/>
  <c r="C77" i="42"/>
  <c r="C78" i="42"/>
  <c r="C79" i="42"/>
  <c r="C75" i="42"/>
  <c r="C31" i="45"/>
  <c r="H6" i="46"/>
  <c r="G9" i="45"/>
  <c r="I17" i="54"/>
  <c r="I15" i="54"/>
  <c r="I14" i="54"/>
  <c r="I13" i="54"/>
  <c r="I12" i="54"/>
  <c r="I11" i="54"/>
  <c r="I16" i="54" s="1"/>
  <c r="I18" i="54" s="1"/>
  <c r="I7" i="54"/>
  <c r="I6" i="54"/>
  <c r="I5" i="54"/>
  <c r="I4" i="54"/>
  <c r="I8" i="54" s="1"/>
  <c r="G4" i="45"/>
  <c r="H72" i="42"/>
  <c r="G23" i="45" l="1"/>
  <c r="G17" i="45"/>
  <c r="G14" i="45"/>
  <c r="K10" i="52"/>
  <c r="K11" i="52"/>
  <c r="K5" i="52"/>
  <c r="K6" i="52"/>
  <c r="K7" i="52"/>
  <c r="K8" i="52"/>
  <c r="K4" i="52"/>
  <c r="K9" i="52" l="1"/>
  <c r="K12" i="52" s="1"/>
  <c r="F95" i="54" l="1"/>
  <c r="G26" i="45"/>
  <c r="I21" i="53" l="1"/>
  <c r="I19" i="53"/>
  <c r="I18" i="53"/>
  <c r="I17" i="53"/>
  <c r="I16" i="53"/>
  <c r="I15" i="53"/>
  <c r="F58" i="53"/>
  <c r="I20" i="53" l="1"/>
  <c r="I22" i="53" s="1"/>
  <c r="I11" i="53" l="1"/>
  <c r="I10" i="53"/>
  <c r="I9" i="53"/>
  <c r="I8" i="53"/>
  <c r="I12" i="53" s="1"/>
  <c r="C38" i="45" l="1"/>
  <c r="F16" i="40" l="1"/>
  <c r="C32" i="45" l="1"/>
  <c r="C33" i="45"/>
  <c r="C34" i="45"/>
  <c r="C35" i="45"/>
  <c r="C14" i="46" l="1"/>
  <c r="C17" i="46" s="1"/>
  <c r="C80" i="42" l="1"/>
  <c r="C83" i="42" s="1"/>
  <c r="C36" i="45" l="1"/>
  <c r="C39" i="45" s="1"/>
  <c r="C17" i="40" l="1"/>
  <c r="C20" i="40" s="1"/>
</calcChain>
</file>

<file path=xl/sharedStrings.xml><?xml version="1.0" encoding="utf-8"?>
<sst xmlns="http://schemas.openxmlformats.org/spreadsheetml/2006/main" count="1071" uniqueCount="558">
  <si>
    <t>Sector</t>
  </si>
  <si>
    <t>Opgroeien</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</si>
  <si>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wordt aangerekend op de VIPA-kredieten op het moment van het verlenen van de subsidiebelofte. De subsidiebetalingen gebeuren in 5 schijven op basis van voorgelegde facturen. De subsidiebelofte wordt met 50% geïndexeerd op het moment van het aanvangsbevel van de werken en 50% op het moment van de ingebruikname.</t>
    </r>
  </si>
  <si>
    <t>Dossiernummer</t>
  </si>
  <si>
    <t>Provincie</t>
  </si>
  <si>
    <t>Gemeente
voorziening</t>
  </si>
  <si>
    <t>Initiatiefnemer</t>
  </si>
  <si>
    <t>Voorziening</t>
  </si>
  <si>
    <t>Project</t>
  </si>
  <si>
    <t>Verleende 
subsidiebeloften</t>
  </si>
  <si>
    <t>Goedkeuring</t>
  </si>
  <si>
    <t>Voorzieningen Opgroeien</t>
  </si>
  <si>
    <t>Limburg</t>
  </si>
  <si>
    <t>Antwerpen</t>
  </si>
  <si>
    <t>Oost-Vlaanderen</t>
  </si>
  <si>
    <t>West-Vlaanderen</t>
  </si>
  <si>
    <t>Brussel</t>
  </si>
  <si>
    <t>Vlaams-Brabant</t>
  </si>
  <si>
    <t>Woonzorgvoorzieningen</t>
  </si>
  <si>
    <t>Voorzieningen voor Preventieve en ambulante Gezondheidszorg</t>
  </si>
  <si>
    <t>Voorzieningen voor Personen met een handicap</t>
  </si>
  <si>
    <t xml:space="preserve">Psychiatrische Verzorgingstehuizen </t>
  </si>
  <si>
    <t xml:space="preserve">Ziekenhuizen (reconversie kleine k-bedden) </t>
  </si>
  <si>
    <t>Totaal goedgekeurde investeringen</t>
  </si>
  <si>
    <t xml:space="preserve">Overzicht per provincie </t>
  </si>
  <si>
    <t>Totaal</t>
  </si>
  <si>
    <t>Algemeen totaal</t>
  </si>
  <si>
    <r>
      <t xml:space="preserve">Subsidies voor preventie van agressie, vrijheidsbeperking of vrijheidsberoving: </t>
    </r>
    <r>
      <rPr>
        <sz val="11"/>
        <rFont val="Calibri"/>
        <family val="2"/>
        <scheme val="minor"/>
      </rPr>
      <t>Voorzieningen met een verblijfsfunctie die werken met minderjarigen kunnen VIPA-subsidies aanvragen voor projecten van preventieve infrastructurele maatregelen inzake agressie, vrijheidsbeperking of vrijheidsberoving. De investeringssubsidie bedraagt 75% van de kostenraming (excl. BTW) van het project met een maximumbedrag van 175.000 euro voor voorzieningen met minder dan 50 personen vermeerderd met 2.500 euro per verblijfsplaats voor voorzieningen vanaf 50 personen.  De aanrekening op de VIPA-kredieten gebeurt op het moment van de toezegging.</t>
    </r>
  </si>
  <si>
    <t>Gemeente</t>
  </si>
  <si>
    <t>Globale investeringskost all-in 
(BTW + studiekosten) 
door de voorziening opgegeven</t>
  </si>
  <si>
    <t>Verleende infrastructuurforfaits</t>
  </si>
  <si>
    <t>Type
ziekenhuis</t>
  </si>
  <si>
    <t>Verleende strategische forfaits
op kruissnelheid
(incl. intresten)</t>
  </si>
  <si>
    <t>AZ</t>
  </si>
  <si>
    <t>UZ</t>
  </si>
  <si>
    <t>RZ</t>
  </si>
  <si>
    <t>Organisatietype</t>
  </si>
  <si>
    <t>PZ</t>
  </si>
  <si>
    <r>
      <t>Toestelfinanciering ziekenhuizen</t>
    </r>
    <r>
      <rPr>
        <sz val="11"/>
        <rFont val="Calibri"/>
        <family val="2"/>
        <scheme val="minor"/>
      </rPr>
      <t>: Het VIPA verstrekt een forfaitaire betoelaging voor volgende zware medische apparatuur in de ziekenhuizen:</t>
    </r>
  </si>
  <si>
    <t>- Bestralingsapparaat: een apparaat dat geïnstalleerd is bij een dienst voor radiotherapie</t>
  </si>
  <si>
    <t>- NMR: een magnetische resonantietomograaf</t>
  </si>
  <si>
    <t>- PET-scanner</t>
  </si>
  <si>
    <t>Erk. Nr.</t>
  </si>
  <si>
    <t>Type</t>
  </si>
  <si>
    <t>TOTAAL</t>
  </si>
  <si>
    <t>Totaal Vlaanderen</t>
  </si>
  <si>
    <r>
      <t>Instandhoudingsforfait ziekenhuizen:</t>
    </r>
    <r>
      <rPr>
        <sz val="11"/>
        <rFont val="Calibri"/>
        <family val="2"/>
        <scheme val="minor"/>
      </rPr>
      <t xml:space="preserve"> Die financiering moet het voor de ziekenhuizen mogelijk maken om hun bestaande infrastructuur d.m.v. onderhoudsinvesteringen kwalitatief op peil te houden. Het forfait wordt berekend en evolueert op basis van een aantal parameters (bv. aantal operatiekwartieren, aantal bedden) en wordt automatisch uitbetaald zonder aanvraagprocedure. De aanrekening op de VIPA-kredieten gebeurt op het moment van de uitbetaling.</t>
    </r>
  </si>
  <si>
    <r>
      <rPr>
        <b/>
        <sz val="11"/>
        <rFont val="Calibri"/>
        <family val="2"/>
        <scheme val="minor"/>
      </rPr>
      <t>Kimaatsubsidies</t>
    </r>
    <r>
      <rPr>
        <sz val="11"/>
        <rFont val="Calibri"/>
        <family val="2"/>
        <scheme val="minor"/>
      </rPr>
      <t>: Erkende en vergunde voorzieningen binnen de sectoren van Welzijn, Volksgezondheid en Gezin kunnen VIPA-subsidies aanvragen voor het uitvoeren van energiebesparende maatregelen, op voorwaarde dat ze eerst via het Vlaams Energiebedrijf een energiescan hebben laten uitvoeren. Het overzicht bevat de toegezegde ‘klimaatsubsidies’. De aanrekening op de VIPA-kredieten gebeurt op het moment van de toezegging.</t>
    </r>
  </si>
  <si>
    <t>Zorgvoorzieningstype</t>
  </si>
  <si>
    <t>Voorziening/Gebouw</t>
  </si>
  <si>
    <t>Maatregel</t>
  </si>
  <si>
    <t>Verleende klimaatsubsidies</t>
  </si>
  <si>
    <t>Brussels Hoofdstedelijk Gewest</t>
  </si>
  <si>
    <t>Provincie te bepalen</t>
  </si>
  <si>
    <r>
      <rPr>
        <b/>
        <sz val="11"/>
        <rFont val="Calibri"/>
        <family val="2"/>
        <scheme val="minor"/>
      </rPr>
      <t xml:space="preserve">Infrastructuurforfait personen met een handicap: </t>
    </r>
    <r>
      <rPr>
        <sz val="11"/>
        <rFont val="Calibri"/>
        <family val="2"/>
        <scheme val="minor"/>
      </rPr>
      <t>Deze betoelagingsvorm is van toepassing voor de meerderjarige personen met een handicap. Een voorziening kan een vraag indienen tot het bekomen van een akkoord infrastructuurforfait voor een beoogde investering. Zodra desbetreffende infrastructuur in gebruik wordt genomen, start de uitbetaling van het infrastructuurforfait. De grootte van dat forfait is afhankelijk van de zorgzwaarte van de personen met een handicap die gebruik maakt van de infrastructuur en wordt aangepast aan de bezetting. Rekening houdend met voorgaande elementen wordt het forfait voor onbepaalde duur jaarlijks uitbetaald zolang er bezetting is. Het forfait moet door de voorziening als korting doorgerekend worden naar de persoon met een handicap. Het forfait wordt jaarlijks aangerekend op de VIPA-kredieten op het moment van uitbetaling. Het overzicht bevat de voorzieningen die in 2024 een akkoord infrastructuurforfait verkregen. De betaling van subsidies zal dus voor deze projecten starten vanaf ingebruikname.</t>
    </r>
  </si>
  <si>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jaarlijks uitbetaald zolang de onderliggende parameters in gebruik zijn. Het forfait wordt jaarlijks aangerekend op de VIPA-kredieten op het moment van uitbetaling. Het overzicht bevat de ziekenhuizen die in 2024 een akkoord strategisch forfait verkregen waarbij het bedrag van het jaarlijks strategisch forfait werd bepaald. De betaling van de investeringssubsidies voor deze dossiers start dus vanaf ingebruikname.</t>
    </r>
  </si>
  <si>
    <t>22K055</t>
  </si>
  <si>
    <t>Ukkel</t>
  </si>
  <si>
    <t>Scholengroep 8 Brussel</t>
  </si>
  <si>
    <t>Opvang Internaat Koninklijk Atheneum Ukkel 1</t>
  </si>
  <si>
    <t>aankoop met verbouwing van het Kinderdagverblijf Ekla met 51 plaatsen (capaciteitsuitbreiding) in de Pierre Van Humbeekstraat 5 in Sint-Jans-Molenbeek</t>
  </si>
  <si>
    <t>aanvullende belofte
door reële notariskosten en registratierechten 
23/01/2024</t>
  </si>
  <si>
    <t>PH888-O-IDB</t>
  </si>
  <si>
    <t>Sint-Niklaas</t>
  </si>
  <si>
    <t>De Klokke vzw</t>
  </si>
  <si>
    <t>De Klokke</t>
  </si>
  <si>
    <t>nieuwbouw voor 36 gebruikers met woonondersteuning (31 capaciteitsvervanging en 5 capaciteitsuitbreiding) en voor 16,72 gebruikers met collectieve zorg (capaciteitsvervanging in de Abingdonstraat 101 in Sint-Niklaas</t>
  </si>
  <si>
    <t>Kaldoun BVBA</t>
  </si>
  <si>
    <t>Het Droomwolkje 3</t>
  </si>
  <si>
    <t>uitbreiding voor de Kinderopvang Het Droomwolkje 3 met 17 plaatsen (capaciteitsvervanging) in de Boonhemstraat 2 in Sint-Niklaas</t>
  </si>
  <si>
    <t>Hasselt</t>
  </si>
  <si>
    <t>Integra vzw</t>
  </si>
  <si>
    <t>Centrum Geestelijke Gezondheidszorg Integra</t>
  </si>
  <si>
    <t xml:space="preserve">ingrijpende duurzame verbouwing voor een centrum voor geestelijke gezondheidszorg en een revalidatieovereenkomst Integra (allebei capaciteitsvervanging) in de Henri Decleenestraat 7-9 in Genk </t>
  </si>
  <si>
    <t>20K050</t>
  </si>
  <si>
    <t>Zorggroep Zusters van Berlaar vzw</t>
  </si>
  <si>
    <t>nieuwbouw (vervanging) van het Lokaal Dienstencentrum Het Pluspunt en het Dagverzorgingscentrum Sint-Jozef in de Sint-Jozefstraat 15 te Heist-op-den-Berg (Wiekevorst)</t>
  </si>
  <si>
    <t>Berlaar</t>
  </si>
  <si>
    <t>Buurtzorg Wiekevorst</t>
  </si>
  <si>
    <t>aanvullende belofte
door indexering 
na ingebruikname
23/02/2024</t>
  </si>
  <si>
    <t>Huize Tordaele vzw</t>
  </si>
  <si>
    <t>Huize Tordaele</t>
  </si>
  <si>
    <t>Torhout</t>
  </si>
  <si>
    <t>nieuwbouw van een beveiligend verblijf voor 6 jongeren (capaciteitsuitbreiding) en dagopvang in de Bruggestraat 39 en Bruggestraat 61 in Torhout</t>
  </si>
  <si>
    <t>Centrum voor Geestelijke Gezondheidszorg Prisma vzw</t>
  </si>
  <si>
    <t>Centrum voor Geestelijke Gezondheidszorg Prisma</t>
  </si>
  <si>
    <t>Blankenberge</t>
  </si>
  <si>
    <t>nieuwbouw voor het Centrum Geestelijke Gezondheidszorg Prisma (capaciteitsvervanging) in de Zwevezelestraat 3 in Torhout</t>
  </si>
  <si>
    <t>aanvullende belofte
door indexering 
na aanvangsbevel
28/02/2024</t>
  </si>
  <si>
    <t>Zorgcampus Denderrust vzw</t>
  </si>
  <si>
    <t>Woonzorgcentrum Denderrust</t>
  </si>
  <si>
    <t>Aalst</t>
  </si>
  <si>
    <t>uitbreiding voor het Dagverzorgingscentrum De Regenboog in de Alfons De Cockstraat 12 A in Aalst (Herdersem)</t>
  </si>
  <si>
    <t>204-ZH260</t>
  </si>
  <si>
    <t>Vilvoorde</t>
  </si>
  <si>
    <t>Algemeen Ziekenhuis Jan Portaels vzw</t>
  </si>
  <si>
    <t>Algemeen Ziekenhuis Vilvoorde</t>
  </si>
  <si>
    <t>nieuwbouw van een flexibel ziekenhuis (capaciteitsvervanging) met 311 bedden op de CAT-site in de Luchthavenlaan-Woluwelaan in Vilvoorde</t>
  </si>
  <si>
    <t>Jessa Ziekenhuis vzw</t>
  </si>
  <si>
    <t>Jessa Ziekenhuis</t>
  </si>
  <si>
    <t xml:space="preserve">nieuwbouw van een eenheidscampus voor het Jessa Ziekenhuis (vervanging voor campussen Virga Jesse, Salvator, St. Ursula en logistieke campus Ekkelgarden) op de site Salvator in de Salvatorstraat 20 in Hasselt </t>
  </si>
  <si>
    <t>Brugge</t>
  </si>
  <si>
    <t>Gezondheidszorg Bermhertigheid Jesu vzw</t>
  </si>
  <si>
    <t>Psychiatrisch Ziekenhuis Onze-Lieve-Vrouw</t>
  </si>
  <si>
    <t>nieuwbouw voor deel A: BOPEC (onthaal, administratie, polikliniek, staf, directie en grote zaal) en deel B: De Variant (therapiecentrum) voor het Psychiatrisch Ziekenhuis Onze-Lieve-Vrouw in de Koning Albert I-laan 8 in Brugge</t>
  </si>
  <si>
    <t>22K026</t>
  </si>
  <si>
    <t>Mintus - OCMW Brugge</t>
  </si>
  <si>
    <t>Lokaal Dienstencentrum 
't Reitje</t>
  </si>
  <si>
    <t>nieuwbouw van het Lokaal Dienstencentrum 't Reitje in de Scharphoutstraat 42 in Brugge (Lissewege)</t>
  </si>
  <si>
    <t>243-ZH321</t>
  </si>
  <si>
    <t>Gewijzigd akkoord 15/03/2024</t>
  </si>
  <si>
    <t>963-ZH239</t>
  </si>
  <si>
    <t>20K122</t>
  </si>
  <si>
    <t>22K049</t>
  </si>
  <si>
    <t>22K018</t>
  </si>
  <si>
    <t>22K060</t>
  </si>
  <si>
    <t>22K032</t>
  </si>
  <si>
    <t>Ranst</t>
  </si>
  <si>
    <t xml:space="preserve">Emmaüs vzw </t>
  </si>
  <si>
    <t>DVC Zevenbergen</t>
  </si>
  <si>
    <t>nieuwbouw voor het Multifunctioneel Centrum met 4 plaatsen in de Boerenkrijglaan 25 te Ranst</t>
  </si>
  <si>
    <t>Boechout</t>
  </si>
  <si>
    <t>Organisatie Broeders van Liefde vzw</t>
  </si>
  <si>
    <t>Psychiatrisch Ziekenhuis Multiversum</t>
  </si>
  <si>
    <t>nieuwbouw voor 20 zorggebruikers (capaciteitsvervanging) voor het Psychiatrisch Verzorgingstehuis Multiversum in de Asberglaan 2 in Boechout</t>
  </si>
  <si>
    <t>Oostende</t>
  </si>
  <si>
    <t>Centrum voor Ambulante Revalidatie Stappie vzw</t>
  </si>
  <si>
    <t>Centrum voor Ambulante Revalidatie Stappie</t>
  </si>
  <si>
    <t>aankoop bijzondere uitrusting: 10 laptops voor het Centrum voor Ambulante Revalidatie Stappie in de Koninginnelaan 55-57 in Oostende</t>
  </si>
  <si>
    <t>Buggenhout</t>
  </si>
  <si>
    <t>Revalidatiecentrum Buggenhout vzw</t>
  </si>
  <si>
    <t>Centrum voor Ambulante Revalidatie Buggenhout</t>
  </si>
  <si>
    <t>aankoop bijzondere uitrusting: 20 laptops met Microsoft 365 Business Premium licentie en de nodige beveiligingssoftware voor het Centrum voor Ambulante Revalidatie Buggenhout in het Klaverveld 3 in Buggenhout</t>
  </si>
  <si>
    <t>Psychiatrisch Verzorgingstehuis Dr. Guislain</t>
  </si>
  <si>
    <t>Gent</t>
  </si>
  <si>
    <t xml:space="preserve">ingrijpende duurzame verbouwing en uitbreiding van een psychiatrisch verzorgingstehuis voor 14 bedden waarvan 10 bedden vervanging in de Lorkenstraat 30 in Gent </t>
  </si>
  <si>
    <t>aanvullende belofte
door indexering 
na aanvangsbevel
25/03/2024</t>
  </si>
  <si>
    <t>20K009</t>
  </si>
  <si>
    <t>102-ZH326</t>
  </si>
  <si>
    <t>Heilig Hart Ziekenhuis vzw</t>
  </si>
  <si>
    <t>Heilig Hartziekenhuis</t>
  </si>
  <si>
    <t xml:space="preserve">Mol  </t>
  </si>
  <si>
    <t>nieuwbouw (vervanging) van een operatiekwartier, ondersteunende diensten (kleedruimten personeel), oncologisch dagziekenhuis en geriatrisch dagziekenhuis, beddenhuis voor geriatrie, apotheek en keuken in het Heilig Hart Ziekenhuis in de Gasthuisstraat 1 in Mol</t>
  </si>
  <si>
    <t>Gewijzigd akkoord 5/02/2024</t>
  </si>
  <si>
    <t>PVA 006 bis</t>
  </si>
  <si>
    <t>Cirkant</t>
  </si>
  <si>
    <t>Turnhout</t>
  </si>
  <si>
    <t>PVA 008 bis</t>
  </si>
  <si>
    <t>Asster</t>
  </si>
  <si>
    <t>Sint Truiden</t>
  </si>
  <si>
    <t>ELGEZ</t>
  </si>
  <si>
    <t>PVA 009 tris</t>
  </si>
  <si>
    <t>Jeugdzorg Emmaus Mechelen</t>
  </si>
  <si>
    <t>Mechelen</t>
  </si>
  <si>
    <t>PVA 010 quater</t>
  </si>
  <si>
    <t>Steevliet</t>
  </si>
  <si>
    <t>Melle</t>
  </si>
  <si>
    <t>PVA 011 quater</t>
  </si>
  <si>
    <t>Het GielsBos</t>
  </si>
  <si>
    <t>Lille</t>
  </si>
  <si>
    <t>VAPH</t>
  </si>
  <si>
    <t>PVA 015 quater</t>
  </si>
  <si>
    <t>Openbaar Psychiatrisch Zorgcentrum Geel</t>
  </si>
  <si>
    <t>Geel</t>
  </si>
  <si>
    <t>PVA 017 bis</t>
  </si>
  <si>
    <t>Psychiatrisch Centrum Dr Guislain</t>
  </si>
  <si>
    <t>PVA 020 tris</t>
  </si>
  <si>
    <t xml:space="preserve">Universitair Ziekenhuis Gent </t>
  </si>
  <si>
    <t>Dienst Psychiatrie UZ Gent</t>
  </si>
  <si>
    <t>PVA 023 bis</t>
  </si>
  <si>
    <t>Psychiatrisch Centrum Gent-Sleidinge VZW</t>
  </si>
  <si>
    <t>PVA 024 quater</t>
  </si>
  <si>
    <t>Multifunctioneel centrum De Hagewinde</t>
  </si>
  <si>
    <t>Lokeren</t>
  </si>
  <si>
    <t>PVA 026 quater</t>
  </si>
  <si>
    <t>Multifunctioneel centrum Sint-Gregorius</t>
  </si>
  <si>
    <t>Gentbrugge</t>
  </si>
  <si>
    <t>PVA 028 tris</t>
  </si>
  <si>
    <t>Medisch Centrum St-Jozef vzw</t>
  </si>
  <si>
    <t>Bilzen</t>
  </si>
  <si>
    <t>PVA 029 tris</t>
  </si>
  <si>
    <t>Vitaz</t>
  </si>
  <si>
    <t>PVA 036 bis</t>
  </si>
  <si>
    <t>groep Zorg H. Familie vzw, afdeling Psychiatrisch Ziekenhuis H. Familie</t>
  </si>
  <si>
    <t>Kortrijk</t>
  </si>
  <si>
    <t>PVA 038 tris</t>
  </si>
  <si>
    <t>Vereniging Ons Tehuis voor Zuid- West-Vlaanderen</t>
  </si>
  <si>
    <t>Ieper</t>
  </si>
  <si>
    <t>PVA 044 bis</t>
  </si>
  <si>
    <t>Emilani</t>
  </si>
  <si>
    <t>PVA 045 bis</t>
  </si>
  <si>
    <t>Blijdorp</t>
  </si>
  <si>
    <t>PVA 048 bis</t>
  </si>
  <si>
    <t xml:space="preserve">Covida </t>
  </si>
  <si>
    <t>Genk</t>
  </si>
  <si>
    <t>PVA 058 tris</t>
  </si>
  <si>
    <t>Adem</t>
  </si>
  <si>
    <t>Lovenjoel</t>
  </si>
  <si>
    <t>PVA 066 tris</t>
  </si>
  <si>
    <t>Inspirant</t>
  </si>
  <si>
    <t>Oostduinkerke</t>
  </si>
  <si>
    <t>PVA 085 bis</t>
  </si>
  <si>
    <t>Huize Tordale</t>
  </si>
  <si>
    <t>PVA 086 bis</t>
  </si>
  <si>
    <t>Zorggroep Multiversum</t>
  </si>
  <si>
    <t>PVA 094 bis</t>
  </si>
  <si>
    <t>Ter Loke vzw</t>
  </si>
  <si>
    <t>Ter Loke afdelingen BJB - Het Klavier</t>
  </si>
  <si>
    <t>Vosselaar</t>
  </si>
  <si>
    <t>PVA 099 bis</t>
  </si>
  <si>
    <t>Ruyskensveld</t>
  </si>
  <si>
    <t>Erembodegem</t>
  </si>
  <si>
    <t>PVA 102</t>
  </si>
  <si>
    <t>De Vijver</t>
  </si>
  <si>
    <t>Deurne</t>
  </si>
  <si>
    <t>PVA 104</t>
  </si>
  <si>
    <t>Havenzate</t>
  </si>
  <si>
    <t>Veurne</t>
  </si>
  <si>
    <t>PVA 105</t>
  </si>
  <si>
    <t>Dienstencentrum Kamiano</t>
  </si>
  <si>
    <t>Scherpenheuvel</t>
  </si>
  <si>
    <t>PVA 108</t>
  </si>
  <si>
    <t>Psychiatrisch Centrum Sint-Jan Baptist</t>
  </si>
  <si>
    <t>Zelzate</t>
  </si>
  <si>
    <t>PVA 110</t>
  </si>
  <si>
    <t>Unie-K</t>
  </si>
  <si>
    <t>PVA 111</t>
  </si>
  <si>
    <t>Dienstencentrum 't Weyerke</t>
  </si>
  <si>
    <t>Heusden-Zolder</t>
  </si>
  <si>
    <t>PVA 112</t>
  </si>
  <si>
    <t>Bethanië</t>
  </si>
  <si>
    <t>Zoersel</t>
  </si>
  <si>
    <t>PVA 113</t>
  </si>
  <si>
    <t>Algemeen Ziekenhuis Delta</t>
  </si>
  <si>
    <t>Roeselare</t>
  </si>
  <si>
    <t>PVA 114</t>
  </si>
  <si>
    <t>Algemeen Ziekenhuis Groeninge</t>
  </si>
  <si>
    <t>PVA 115</t>
  </si>
  <si>
    <t>Algemeen Ziekenhuis Oostende</t>
  </si>
  <si>
    <t>PVA 116</t>
  </si>
  <si>
    <t>Algemeen Ziekenhuis West</t>
  </si>
  <si>
    <t>PVA 117</t>
  </si>
  <si>
    <t>Orthoagogisch Centrum Cirkant</t>
  </si>
  <si>
    <t>Aartrijke</t>
  </si>
  <si>
    <t>PVA 119</t>
  </si>
  <si>
    <t xml:space="preserve">Groep Philippus Neri Geestelijke Gezondheidszorg TBE Waas en Dender </t>
  </si>
  <si>
    <t>PVA 120</t>
  </si>
  <si>
    <t>Zorgcampus Hof ter Schelde - afdeling De Stroming</t>
  </si>
  <si>
    <t>PVA 121</t>
  </si>
  <si>
    <t>Huize Eyckerheide</t>
  </si>
  <si>
    <t>Bornem</t>
  </si>
  <si>
    <t>PVA 122</t>
  </si>
  <si>
    <t>Jeugdzorg afdeling Liaan</t>
  </si>
  <si>
    <t>Nazareth</t>
  </si>
  <si>
    <t>PVA 123</t>
  </si>
  <si>
    <t>Kerckstede</t>
  </si>
  <si>
    <t>Oostnieuwkerke</t>
  </si>
  <si>
    <t>PVA 124</t>
  </si>
  <si>
    <t>Klim</t>
  </si>
  <si>
    <t>Diegem</t>
  </si>
  <si>
    <t>PVA 125</t>
  </si>
  <si>
    <t>Koninklijk Instituut Woluwe</t>
  </si>
  <si>
    <t>PVA 126</t>
  </si>
  <si>
    <t>Mariahuis</t>
  </si>
  <si>
    <t>Alken</t>
  </si>
  <si>
    <t>PVA 127</t>
  </si>
  <si>
    <t>Monnikenheide - Spectrum</t>
  </si>
  <si>
    <t>PVA 128</t>
  </si>
  <si>
    <t>Monsheide</t>
  </si>
  <si>
    <t>Peer</t>
  </si>
  <si>
    <t>PVA 129</t>
  </si>
  <si>
    <t>Nektari</t>
  </si>
  <si>
    <t>Puurs-Sint-Amands</t>
  </si>
  <si>
    <t>PVA 131</t>
  </si>
  <si>
    <t>Oostrem</t>
  </si>
  <si>
    <t>Herent</t>
  </si>
  <si>
    <t>PVA 132</t>
  </si>
  <si>
    <t>Openbaar Psychiatrisch Zorgcentrum Rekem</t>
  </si>
  <si>
    <t>Rekem</t>
  </si>
  <si>
    <t>PVA 133</t>
  </si>
  <si>
    <t xml:space="preserve"> Pamele</t>
  </si>
  <si>
    <t>PVA 134</t>
  </si>
  <si>
    <t>Psychiatrisch Centrum Ariadne</t>
  </si>
  <si>
    <t>Lede</t>
  </si>
  <si>
    <t>PVA 135</t>
  </si>
  <si>
    <t>Psychiatrisch Centrum Sint Amandus</t>
  </si>
  <si>
    <t>Beernem</t>
  </si>
  <si>
    <t>PVA 137</t>
  </si>
  <si>
    <t>Groep Philippus Neri Geestelijke Gezondheidszorg TBE Vlaamse Ardennen - Psychiatrisch Ziekenuis Frapello</t>
  </si>
  <si>
    <t>Zottegem</t>
  </si>
  <si>
    <t>PVA 138</t>
  </si>
  <si>
    <t>Psychiatrisch Ziekenhuis Heilig Hart Ieper</t>
  </si>
  <si>
    <t>PVA 139</t>
  </si>
  <si>
    <t>Psychiatrisch Ziekenuis Onzelievevrouw</t>
  </si>
  <si>
    <t>PVA 140</t>
  </si>
  <si>
    <t>Psychiatrisch Ziekenuis Sint-Alexius</t>
  </si>
  <si>
    <t>Grimbergen</t>
  </si>
  <si>
    <t>PVA 141</t>
  </si>
  <si>
    <t>Psychiatrisch Ziekenuis Sint-Annendael</t>
  </si>
  <si>
    <t>Diest</t>
  </si>
  <si>
    <t xml:space="preserve">PVA 142 </t>
  </si>
  <si>
    <t>Schoonderhage</t>
  </si>
  <si>
    <t>PVA 145</t>
  </si>
  <si>
    <t>Vondels</t>
  </si>
  <si>
    <t>PVA 146</t>
  </si>
  <si>
    <t>Sporen</t>
  </si>
  <si>
    <t>Heverlee</t>
  </si>
  <si>
    <t>PVA 147</t>
  </si>
  <si>
    <t>Psychiatrisch Ziekenhuis Stuivenberg</t>
  </si>
  <si>
    <t>PVA 148</t>
  </si>
  <si>
    <t>Zonnehoeve Living+</t>
  </si>
  <si>
    <t>Eke</t>
  </si>
  <si>
    <t>PVA 149</t>
  </si>
  <si>
    <t>Zonnelied</t>
  </si>
  <si>
    <t>Roosdaal</t>
  </si>
  <si>
    <t>PVA 150</t>
  </si>
  <si>
    <t>De Bolster</t>
  </si>
  <si>
    <t>Zwalm</t>
  </si>
  <si>
    <t>PVA 151</t>
  </si>
  <si>
    <t>Raakzaam</t>
  </si>
  <si>
    <t>PVA 152</t>
  </si>
  <si>
    <t>De Patio</t>
  </si>
  <si>
    <t>PVA 154</t>
  </si>
  <si>
    <t>Mozaïk</t>
  </si>
  <si>
    <t>Oostakker</t>
  </si>
  <si>
    <t>PVA 155</t>
  </si>
  <si>
    <t>Merlijn</t>
  </si>
  <si>
    <r>
      <rPr>
        <b/>
        <sz val="10"/>
        <rFont val="Calibri"/>
        <family val="2"/>
        <scheme val="minor"/>
      </rPr>
      <t>buiteninrichting</t>
    </r>
    <r>
      <rPr>
        <sz val="10"/>
        <rFont val="Calibri"/>
        <family val="2"/>
        <scheme val="minor"/>
      </rPr>
      <t xml:space="preserve">: buitenomgeving Ciris                 
</t>
    </r>
    <r>
      <rPr>
        <b/>
        <sz val="10"/>
        <rFont val="Calibri"/>
        <family val="2"/>
        <scheme val="minor"/>
      </rPr>
      <t>binneninrichting</t>
    </r>
    <r>
      <rPr>
        <sz val="10"/>
        <rFont val="Calibri"/>
        <family val="2"/>
        <scheme val="minor"/>
      </rPr>
      <t>: binneninrichting De Box</t>
    </r>
  </si>
  <si>
    <r>
      <rPr>
        <b/>
        <sz val="10"/>
        <rFont val="Calibri"/>
        <family val="2"/>
        <scheme val="minor"/>
      </rPr>
      <t>binneninrichtin</t>
    </r>
    <r>
      <rPr>
        <sz val="10"/>
        <rFont val="Calibri"/>
        <family val="2"/>
        <scheme val="minor"/>
      </rPr>
      <t xml:space="preserve">g: 
1.ontvangstruimte voor de opnameafdelingen psycchosenzorg Orion 1-2              
2.comfortkamer voor afdeling ouderenzorg sirius 2    
3.comfortkamer voor afdeling ouderenzorg sirius 3 </t>
    </r>
  </si>
  <si>
    <r>
      <rPr>
        <b/>
        <sz val="10"/>
        <rFont val="Calibri"/>
        <family val="2"/>
        <scheme val="minor"/>
      </rPr>
      <t>buiteninrichting</t>
    </r>
    <r>
      <rPr>
        <sz val="10"/>
        <rFont val="Calibri"/>
        <family val="2"/>
        <scheme val="minor"/>
      </rPr>
      <t xml:space="preserve">: inrichten tuin begeleidingshuis De Sibbe en de Vaart          
</t>
    </r>
    <r>
      <rPr>
        <b/>
        <sz val="10"/>
        <rFont val="Calibri"/>
        <family val="2"/>
        <scheme val="minor"/>
      </rPr>
      <t>binneninrichtin</t>
    </r>
    <r>
      <rPr>
        <sz val="10"/>
        <rFont val="Calibri"/>
        <family val="2"/>
        <scheme val="minor"/>
      </rPr>
      <t>g: binneninrichting leefruimte de Vaart</t>
    </r>
  </si>
  <si>
    <r>
      <rPr>
        <b/>
        <sz val="10"/>
        <rFont val="Calibri"/>
        <family val="2"/>
        <scheme val="minor"/>
      </rPr>
      <t>buiteninrichting</t>
    </r>
    <r>
      <rPr>
        <sz val="10"/>
        <rFont val="Calibri"/>
        <family val="2"/>
        <scheme val="minor"/>
      </rPr>
      <t>: buiten ontladings- en snoezelruimtes</t>
    </r>
  </si>
  <si>
    <r>
      <rPr>
        <b/>
        <sz val="10"/>
        <rFont val="Calibri"/>
        <family val="2"/>
        <scheme val="minor"/>
      </rPr>
      <t>buiteninrichting</t>
    </r>
    <r>
      <rPr>
        <sz val="10"/>
        <rFont val="Calibri"/>
        <family val="2"/>
        <scheme val="minor"/>
      </rPr>
      <t xml:space="preserve">: therapeutische belevingstuin 
</t>
    </r>
    <r>
      <rPr>
        <b/>
        <sz val="10"/>
        <rFont val="Calibri"/>
        <family val="2"/>
        <scheme val="minor"/>
      </rPr>
      <t>binneninrichting</t>
    </r>
    <r>
      <rPr>
        <sz val="10"/>
        <rFont val="Calibri"/>
        <family val="2"/>
        <scheme val="minor"/>
      </rPr>
      <t xml:space="preserve">: hulpmiddelen bij het aanbieden van (sensorische) prikkels </t>
    </r>
  </si>
  <si>
    <r>
      <rPr>
        <b/>
        <sz val="10"/>
        <rFont val="Calibri"/>
        <family val="2"/>
        <scheme val="minor"/>
      </rPr>
      <t>buiteninrichting:</t>
    </r>
    <r>
      <rPr>
        <sz val="10"/>
        <rFont val="Calibri"/>
        <family val="2"/>
        <scheme val="minor"/>
      </rPr>
      <t xml:space="preserve">                                              
1.faciliterern van sport en beweging 
2.uitrusting sport en beweging            
</t>
    </r>
    <r>
      <rPr>
        <b/>
        <sz val="10"/>
        <rFont val="Calibri"/>
        <family val="2"/>
        <scheme val="minor"/>
      </rPr>
      <t>binneninrichting</t>
    </r>
    <r>
      <rPr>
        <sz val="10"/>
        <rFont val="Calibri"/>
        <family val="2"/>
        <scheme val="minor"/>
      </rPr>
      <t>: inrichten van een veilige en  comfortabele binnenomgeving</t>
    </r>
  </si>
  <si>
    <r>
      <rPr>
        <b/>
        <sz val="10"/>
        <rFont val="Calibri"/>
        <family val="2"/>
        <scheme val="minor"/>
      </rPr>
      <t>buiteninrichtin</t>
    </r>
    <r>
      <rPr>
        <sz val="10"/>
        <rFont val="Calibri"/>
        <family val="2"/>
        <scheme val="minor"/>
      </rPr>
      <t>g:                                    
1.belevingstuin afdeling Kedron (psychogeriatrie) 
2.buitenomgeving afdeling Vàleo (verslavingszorg)</t>
    </r>
  </si>
  <si>
    <r>
      <rPr>
        <b/>
        <sz val="10"/>
        <rFont val="Calibri"/>
        <family val="2"/>
        <scheme val="minor"/>
      </rPr>
      <t>binneninrichting</t>
    </r>
    <r>
      <rPr>
        <sz val="10"/>
        <rFont val="Calibri"/>
        <family val="2"/>
        <scheme val="minor"/>
      </rPr>
      <t>: binnen- en buitenfitnesstoestellen Spoedpsychiatrie</t>
    </r>
  </si>
  <si>
    <r>
      <rPr>
        <b/>
        <sz val="10"/>
        <rFont val="Calibri"/>
        <family val="2"/>
        <scheme val="minor"/>
      </rPr>
      <t>buiteninrichting:</t>
    </r>
    <r>
      <rPr>
        <sz val="10"/>
        <rFont val="Calibri"/>
        <family val="2"/>
        <scheme val="minor"/>
      </rPr>
      <t xml:space="preserve"> natuur, sport en spel</t>
    </r>
  </si>
  <si>
    <r>
      <rPr>
        <b/>
        <sz val="10"/>
        <rFont val="Calibri"/>
        <family val="2"/>
        <scheme val="minor"/>
      </rPr>
      <t>buiteninrichting:</t>
    </r>
    <r>
      <rPr>
        <sz val="10"/>
        <rFont val="Calibri"/>
        <family val="2"/>
        <scheme val="minor"/>
      </rPr>
      <t xml:space="preserve">                                       
1.inrichting speelplek dagopvang (troost- en boosplek)
2.Inrichting ontladingsplekken op het domein </t>
    </r>
    <r>
      <rPr>
        <b/>
        <sz val="10"/>
        <rFont val="Calibri"/>
        <family val="2"/>
        <scheme val="minor"/>
      </rPr>
      <t>binneninrichting</t>
    </r>
    <r>
      <rPr>
        <sz val="10"/>
        <rFont val="Calibri"/>
        <family val="2"/>
        <scheme val="minor"/>
      </rPr>
      <t>: verhogen van het akoestische comfort in dagbesteding- en leefruimtes</t>
    </r>
  </si>
  <si>
    <r>
      <rPr>
        <b/>
        <sz val="10"/>
        <rFont val="Calibri"/>
        <family val="2"/>
        <scheme val="minor"/>
      </rPr>
      <t>binneninrichting</t>
    </r>
    <r>
      <rPr>
        <sz val="10"/>
        <rFont val="Calibri"/>
        <family val="2"/>
        <scheme val="minor"/>
      </rPr>
      <t>:
1.slaapkamerbeweking via deurverklikkers 2.cameratoezicht op slaapkamergangen</t>
    </r>
  </si>
  <si>
    <r>
      <rPr>
        <b/>
        <sz val="10"/>
        <rFont val="Calibri"/>
        <family val="2"/>
        <scheme val="minor"/>
      </rPr>
      <t xml:space="preserve">binneninrichting: 
</t>
    </r>
    <r>
      <rPr>
        <sz val="10"/>
        <rFont val="Calibri"/>
        <family val="2"/>
        <scheme val="minor"/>
      </rPr>
      <t>1.comfortroom Nexus                  
2.Prikkelregulering Unica</t>
    </r>
  </si>
  <si>
    <r>
      <rPr>
        <b/>
        <sz val="10"/>
        <rFont val="Calibri"/>
        <family val="2"/>
        <scheme val="minor"/>
      </rPr>
      <t>buiteninrichting:</t>
    </r>
    <r>
      <rPr>
        <sz val="10"/>
        <rFont val="Calibri"/>
        <family val="2"/>
        <scheme val="minor"/>
      </rPr>
      <t xml:space="preserve"> wadi tuinaanleg en sport en spel voorzieningen
</t>
    </r>
    <r>
      <rPr>
        <b/>
        <sz val="10"/>
        <rFont val="Calibri"/>
        <family val="2"/>
        <scheme val="minor"/>
      </rPr>
      <t>binneninrichting:</t>
    </r>
    <r>
      <rPr>
        <sz val="10"/>
        <rFont val="Calibri"/>
        <family val="2"/>
        <scheme val="minor"/>
      </rPr>
      <t xml:space="preserve"> aangepast meubilair</t>
    </r>
  </si>
  <si>
    <r>
      <rPr>
        <b/>
        <sz val="10"/>
        <rFont val="Calibri"/>
        <family val="2"/>
        <scheme val="minor"/>
      </rPr>
      <t>buiteninrichting:</t>
    </r>
    <r>
      <rPr>
        <sz val="10"/>
        <rFont val="Calibri"/>
        <family val="2"/>
        <scheme val="minor"/>
      </rPr>
      <t xml:space="preserve"> therapeutische rust- en activiteitentuin</t>
    </r>
  </si>
  <si>
    <r>
      <rPr>
        <b/>
        <sz val="10"/>
        <rFont val="Calibri"/>
        <family val="2"/>
        <scheme val="minor"/>
      </rPr>
      <t>buiteninrichting</t>
    </r>
    <r>
      <rPr>
        <sz val="10"/>
        <rFont val="Calibri"/>
        <family val="2"/>
        <scheme val="minor"/>
      </rPr>
      <t>:
1.emotieregulerende installaties in de buitenruimte
2.tuinen nieuwbouw HDO</t>
    </r>
  </si>
  <si>
    <r>
      <rPr>
        <b/>
        <sz val="10"/>
        <rFont val="Calibri"/>
        <family val="2"/>
        <scheme val="minor"/>
      </rPr>
      <t xml:space="preserve">buiteninrichting:
</t>
    </r>
    <r>
      <rPr>
        <sz val="10"/>
        <rFont val="Calibri"/>
        <family val="2"/>
        <scheme val="minor"/>
      </rPr>
      <t xml:space="preserve">1.belevings-en activatietuin Molenberg    
2.rustruimte Graandreef               
</t>
    </r>
    <r>
      <rPr>
        <b/>
        <sz val="10"/>
        <rFont val="Calibri"/>
        <family val="2"/>
        <scheme val="minor"/>
      </rPr>
      <t xml:space="preserve">binneninrichting:                                          
</t>
    </r>
    <r>
      <rPr>
        <sz val="10"/>
        <rFont val="Calibri"/>
        <family val="2"/>
        <scheme val="minor"/>
      </rPr>
      <t>1.snoezelruimte Molenberg                      
2.woonruimte Molenberg</t>
    </r>
  </si>
  <si>
    <r>
      <t xml:space="preserve">buiteninrichting:
</t>
    </r>
    <r>
      <rPr>
        <sz val="10"/>
        <rFont val="Calibri"/>
        <family val="2"/>
        <scheme val="minor"/>
      </rPr>
      <t>1.Blijdorp Buggenhout, optimaliseren van buitenspeelruimte                                        
2.Blijdorp Dendermonde, motorisch ontladen en rust</t>
    </r>
  </si>
  <si>
    <r>
      <rPr>
        <b/>
        <sz val="10"/>
        <rFont val="Calibri"/>
        <family val="2"/>
        <scheme val="minor"/>
      </rPr>
      <t xml:space="preserve">Binneninrichting: 
</t>
    </r>
    <r>
      <rPr>
        <sz val="10"/>
        <rFont val="Calibri"/>
        <family val="2"/>
        <scheme val="minor"/>
      </rPr>
      <t xml:space="preserve">1.Unit Oostheuvel                                                 
2.Unit Siemkensheuvel                                           
3.Unit Drie Linden   </t>
    </r>
  </si>
  <si>
    <r>
      <rPr>
        <b/>
        <sz val="10"/>
        <rFont val="Calibri"/>
        <family val="2"/>
        <scheme val="minor"/>
      </rPr>
      <t>buiteninrichting</t>
    </r>
    <r>
      <rPr>
        <sz val="10"/>
        <rFont val="Calibri"/>
        <family val="2"/>
        <scheme val="minor"/>
      </rPr>
      <t>: buitenspeelgoed grote jongens</t>
    </r>
    <r>
      <rPr>
        <b/>
        <sz val="10"/>
        <rFont val="Calibri"/>
        <family val="2"/>
        <scheme val="minor"/>
      </rPr>
      <t xml:space="preserve"> 
binneninrichting:
</t>
    </r>
    <r>
      <rPr>
        <sz val="10"/>
        <rFont val="Calibri"/>
        <family val="2"/>
        <scheme val="minor"/>
      </rPr>
      <t>1.snoezelruimte volwassenenzorg  - Remy 
2.snoezelruimte volwassenenzorg  - Nieuwe Philipslaan
3.inrichting prikkel(w)arme ruimte 2de app 4.inrichting crisisdienst (PIT)</t>
    </r>
  </si>
  <si>
    <r>
      <rPr>
        <b/>
        <sz val="10"/>
        <rFont val="Calibri"/>
        <family val="2"/>
        <scheme val="minor"/>
      </rPr>
      <t xml:space="preserve">buiteninrichting:
</t>
    </r>
    <r>
      <rPr>
        <sz val="10"/>
        <rFont val="Calibri"/>
        <family val="2"/>
        <scheme val="minor"/>
      </rPr>
      <t xml:space="preserve">1.sportrerrein wordt ontladingsplein 
2.ontladingsmogelijkheden in de drie buitenprojecten
</t>
    </r>
    <r>
      <rPr>
        <b/>
        <sz val="10"/>
        <rFont val="Calibri"/>
        <family val="2"/>
        <scheme val="minor"/>
      </rPr>
      <t>binneninrichting:</t>
    </r>
    <r>
      <rPr>
        <sz val="10"/>
        <rFont val="Calibri"/>
        <family val="2"/>
        <scheme val="minor"/>
      </rPr>
      <t xml:space="preserve"> ontladingsmogelijkheden  </t>
    </r>
  </si>
  <si>
    <r>
      <rPr>
        <b/>
        <sz val="10"/>
        <rFont val="Calibri"/>
        <family val="2"/>
        <scheme val="minor"/>
      </rPr>
      <t>buiteninrichtin</t>
    </r>
    <r>
      <rPr>
        <sz val="10"/>
        <rFont val="Calibri"/>
        <family val="2"/>
        <scheme val="minor"/>
      </rPr>
      <t>g: de buitenruimte als veilige plek voor de jongeren</t>
    </r>
  </si>
  <si>
    <r>
      <rPr>
        <b/>
        <sz val="10"/>
        <rFont val="Calibri"/>
        <family val="2"/>
        <scheme val="minor"/>
      </rPr>
      <t>buiteninrichting:</t>
    </r>
    <r>
      <rPr>
        <sz val="10"/>
        <rFont val="Calibri"/>
        <family val="2"/>
        <scheme val="minor"/>
      </rPr>
      <t xml:space="preserve"> buitenfitness  </t>
    </r>
  </si>
  <si>
    <r>
      <rPr>
        <b/>
        <sz val="10"/>
        <rFont val="Calibri"/>
        <family val="2"/>
        <scheme val="minor"/>
      </rPr>
      <t>buiteninrichting</t>
    </r>
    <r>
      <rPr>
        <sz val="10"/>
        <rFont val="Calibri"/>
        <family val="2"/>
        <scheme val="minor"/>
      </rPr>
      <t>: preventieve buiteninfrastructuur Cluster Het Klavier</t>
    </r>
  </si>
  <si>
    <r>
      <rPr>
        <b/>
        <sz val="10"/>
        <rFont val="Calibri"/>
        <family val="2"/>
        <scheme val="minor"/>
      </rPr>
      <t>buiteninrichting</t>
    </r>
    <r>
      <rPr>
        <sz val="10"/>
        <rFont val="Calibri"/>
        <family val="2"/>
        <scheme val="minor"/>
      </rPr>
      <t xml:space="preserve">:
1.vergroening en optimaliseren van de buitenruimte (Campus Ronse)
2.sport en optspanning (Campus Ronse) 
3.rustplekken                                    
</t>
    </r>
    <r>
      <rPr>
        <b/>
        <sz val="10"/>
        <rFont val="Calibri"/>
        <family val="2"/>
        <scheme val="minor"/>
      </rPr>
      <t>binneninrichting</t>
    </r>
    <r>
      <rPr>
        <sz val="10"/>
        <rFont val="Calibri"/>
        <family val="2"/>
        <scheme val="minor"/>
      </rPr>
      <t>: binnen infrastructuur (Campus Ronse)</t>
    </r>
  </si>
  <si>
    <r>
      <rPr>
        <b/>
        <sz val="10"/>
        <rFont val="Calibri"/>
        <family val="2"/>
        <scheme val="minor"/>
      </rPr>
      <t>binneninrichting</t>
    </r>
    <r>
      <rPr>
        <sz val="10"/>
        <rFont val="Calibri"/>
        <family val="2"/>
        <scheme val="minor"/>
      </rPr>
      <t xml:space="preserve">: De hoeve/Drakenhof </t>
    </r>
  </si>
  <si>
    <r>
      <rPr>
        <b/>
        <sz val="10"/>
        <rFont val="Calibri"/>
        <family val="2"/>
        <scheme val="minor"/>
      </rPr>
      <t>buiteninrichting</t>
    </r>
    <r>
      <rPr>
        <sz val="10"/>
        <rFont val="Calibri"/>
        <family val="2"/>
        <scheme val="minor"/>
      </rPr>
      <t xml:space="preserve">: aanleg van een groene omgeving 
</t>
    </r>
    <r>
      <rPr>
        <b/>
        <sz val="10"/>
        <rFont val="Calibri"/>
        <family val="2"/>
        <scheme val="minor"/>
      </rPr>
      <t xml:space="preserve">binneninrichting: </t>
    </r>
    <r>
      <rPr>
        <sz val="10"/>
        <rFont val="Calibri"/>
        <family val="2"/>
        <scheme val="minor"/>
      </rPr>
      <t>beweging/ontladingsmogelijkheden</t>
    </r>
  </si>
  <si>
    <r>
      <rPr>
        <b/>
        <sz val="10"/>
        <rFont val="Calibri"/>
        <family val="2"/>
        <scheme val="minor"/>
      </rPr>
      <t>buiteninrichting</t>
    </r>
    <r>
      <rPr>
        <sz val="10"/>
        <rFont val="Calibri"/>
        <family val="2"/>
        <scheme val="minor"/>
      </rPr>
      <t xml:space="preserve">:aanleg belevingstuin
</t>
    </r>
    <r>
      <rPr>
        <b/>
        <sz val="10"/>
        <rFont val="Calibri"/>
        <family val="2"/>
        <scheme val="minor"/>
      </rPr>
      <t>binneninrichting</t>
    </r>
    <r>
      <rPr>
        <sz val="10"/>
        <rFont val="Calibri"/>
        <family val="2"/>
        <scheme val="minor"/>
      </rPr>
      <t>: snoezelruimte Ter Boogaerde</t>
    </r>
  </si>
  <si>
    <r>
      <rPr>
        <b/>
        <sz val="10"/>
        <rFont val="Calibri"/>
        <family val="2"/>
        <scheme val="minor"/>
      </rPr>
      <t>binneninrichting</t>
    </r>
    <r>
      <rPr>
        <sz val="10"/>
        <rFont val="Calibri"/>
        <family val="2"/>
        <scheme val="minor"/>
      </rPr>
      <t xml:space="preserve">: omvorming afzondering naar PAR Levanta
</t>
    </r>
    <r>
      <rPr>
        <b/>
        <sz val="10"/>
        <rFont val="Calibri"/>
        <family val="2"/>
        <scheme val="minor"/>
      </rPr>
      <t>buiteninrichting</t>
    </r>
    <r>
      <rPr>
        <sz val="10"/>
        <rFont val="Calibri"/>
        <family val="2"/>
        <scheme val="minor"/>
      </rPr>
      <t>: fitnestoestellen rond sporthal</t>
    </r>
  </si>
  <si>
    <r>
      <rPr>
        <b/>
        <sz val="10"/>
        <rFont val="Calibri"/>
        <family val="2"/>
        <scheme val="minor"/>
      </rPr>
      <t>buiteninrichting</t>
    </r>
    <r>
      <rPr>
        <sz val="10"/>
        <rFont val="Calibri"/>
        <family val="2"/>
        <scheme val="minor"/>
      </rPr>
      <t xml:space="preserve">: installatie ingegraven buitentrampoline 
</t>
    </r>
    <r>
      <rPr>
        <b/>
        <sz val="10"/>
        <rFont val="Calibri"/>
        <family val="2"/>
        <scheme val="minor"/>
      </rPr>
      <t>binneninrichting:</t>
    </r>
    <r>
      <rPr>
        <sz val="10"/>
        <rFont val="Calibri"/>
        <family val="2"/>
        <scheme val="minor"/>
      </rPr>
      <t xml:space="preserve"> 
1.inrichten en herinrichten snoezelruimtes 
2.vandaalbestendig maken van 5 kamers</t>
    </r>
  </si>
  <si>
    <r>
      <rPr>
        <b/>
        <sz val="10"/>
        <rFont val="Calibri"/>
        <family val="2"/>
        <scheme val="minor"/>
      </rPr>
      <t xml:space="preserve">buiteninrichting: 
</t>
    </r>
    <r>
      <rPr>
        <sz val="10"/>
        <rFont val="Calibri"/>
        <family val="2"/>
        <scheme val="minor"/>
      </rPr>
      <t>1.stimulerende buitenomgeving 
2.ontspannende buitenomgeving</t>
    </r>
  </si>
  <si>
    <r>
      <rPr>
        <b/>
        <sz val="10"/>
        <rFont val="Calibri"/>
        <family val="2"/>
        <scheme val="minor"/>
      </rPr>
      <t xml:space="preserve">binneninrichting: </t>
    </r>
    <r>
      <rPr>
        <sz val="10"/>
        <rFont val="Calibri"/>
        <family val="2"/>
        <scheme val="minor"/>
      </rPr>
      <t>verruimen leefruimte en ombouw tot rust- en gespreksruimte</t>
    </r>
  </si>
  <si>
    <r>
      <rPr>
        <b/>
        <sz val="10"/>
        <rFont val="Calibri"/>
        <family val="2"/>
        <scheme val="minor"/>
      </rPr>
      <t>binneninrichting</t>
    </r>
    <r>
      <rPr>
        <sz val="10"/>
        <rFont val="Calibri"/>
        <family val="2"/>
        <scheme val="minor"/>
      </rPr>
      <t>: omvormen van een isolatiekamer naar comfortroom</t>
    </r>
  </si>
  <si>
    <r>
      <rPr>
        <b/>
        <sz val="10"/>
        <rFont val="Calibri"/>
        <family val="2"/>
        <scheme val="minor"/>
      </rPr>
      <t>binneninrichting:</t>
    </r>
    <r>
      <rPr>
        <sz val="10"/>
        <rFont val="Calibri"/>
        <family val="2"/>
        <scheme val="minor"/>
      </rPr>
      <t xml:space="preserve"> 
1.twee comfortrooms InsideOut 
2.creatie van een psychiatrie vriendelijke en veilge box</t>
    </r>
  </si>
  <si>
    <r>
      <rPr>
        <b/>
        <sz val="10"/>
        <rFont val="Calibri"/>
        <family val="2"/>
        <scheme val="minor"/>
      </rPr>
      <t>buiteninrichting</t>
    </r>
    <r>
      <rPr>
        <sz val="10"/>
        <rFont val="Calibri"/>
        <family val="2"/>
        <scheme val="minor"/>
      </rPr>
      <t xml:space="preserve">: meubilair voor tuin AZO - Damiaan Paaz 
</t>
    </r>
    <r>
      <rPr>
        <b/>
        <sz val="10"/>
        <rFont val="Calibri"/>
        <family val="2"/>
        <scheme val="minor"/>
      </rPr>
      <t>binneninrichting</t>
    </r>
    <r>
      <rPr>
        <sz val="10"/>
        <rFont val="Calibri"/>
        <family val="2"/>
        <scheme val="minor"/>
      </rPr>
      <t>: 
1.omvorming ruimte dagziekenhuis AZO - Serruys tot comfortroom 
2.omvorming ruimtes AZO - Damiaan tot comfortroom 
3.meubilair binnen AZO - Damiaan</t>
    </r>
  </si>
  <si>
    <r>
      <rPr>
        <b/>
        <sz val="10"/>
        <rFont val="Calibri"/>
        <family val="2"/>
        <scheme val="minor"/>
      </rPr>
      <t>buiteninrichting:</t>
    </r>
    <r>
      <rPr>
        <sz val="10"/>
        <rFont val="Calibri"/>
        <family val="2"/>
        <scheme val="minor"/>
      </rPr>
      <t xml:space="preserve"> PAAZ terras dagzaal en bewegingsbank 
</t>
    </r>
    <r>
      <rPr>
        <b/>
        <sz val="10"/>
        <rFont val="Calibri"/>
        <family val="2"/>
        <scheme val="minor"/>
      </rPr>
      <t>binneninrichting</t>
    </r>
    <r>
      <rPr>
        <sz val="10"/>
        <rFont val="Calibri"/>
        <family val="2"/>
        <scheme val="minor"/>
      </rPr>
      <t>: 
1.PAAZ: afdeling veiliger maken                
2.PAAZ: halve deuren</t>
    </r>
  </si>
  <si>
    <r>
      <rPr>
        <b/>
        <sz val="10"/>
        <rFont val="Calibri"/>
        <family val="2"/>
        <scheme val="minor"/>
      </rPr>
      <t>buiteninrichting:</t>
    </r>
    <r>
      <rPr>
        <sz val="10"/>
        <rFont val="Calibri"/>
        <family val="2"/>
        <scheme val="minor"/>
      </rPr>
      <t xml:space="preserve"> de oase</t>
    </r>
  </si>
  <si>
    <r>
      <rPr>
        <b/>
        <sz val="10"/>
        <rFont val="Calibri"/>
        <family val="2"/>
        <scheme val="minor"/>
      </rPr>
      <t>binneninrichting</t>
    </r>
    <r>
      <rPr>
        <sz val="10"/>
        <rFont val="Calibri"/>
        <family val="2"/>
        <scheme val="minor"/>
      </rPr>
      <t>: prikkelarme kamer binnen afdeling Psychogeriatrie</t>
    </r>
  </si>
  <si>
    <r>
      <rPr>
        <b/>
        <sz val="10"/>
        <rFont val="Calibri"/>
        <family val="2"/>
        <scheme val="minor"/>
      </rPr>
      <t>buiteninrichting:</t>
    </r>
    <r>
      <rPr>
        <sz val="10"/>
        <rFont val="Calibri"/>
        <family val="2"/>
        <scheme val="minor"/>
      </rPr>
      <t xml:space="preserve"> aanleg afgeschermde ingerichte groene omgeving</t>
    </r>
    <r>
      <rPr>
        <b/>
        <sz val="10"/>
        <rFont val="Calibri"/>
        <family val="2"/>
        <scheme val="minor"/>
      </rPr>
      <t xml:space="preserve"> 
binneninrichting:</t>
    </r>
    <r>
      <rPr>
        <sz val="10"/>
        <rFont val="Calibri"/>
        <family val="2"/>
        <scheme val="minor"/>
      </rPr>
      <t xml:space="preserve"> creëren veilige, prikkelarme zones binnenshuis</t>
    </r>
  </si>
  <si>
    <r>
      <rPr>
        <b/>
        <sz val="10"/>
        <rFont val="Calibri"/>
        <family val="2"/>
        <scheme val="minor"/>
      </rPr>
      <t>binneninrichting</t>
    </r>
    <r>
      <rPr>
        <sz val="10"/>
        <rFont val="Calibri"/>
        <family val="2"/>
        <scheme val="minor"/>
      </rPr>
      <t>: Tedere Thuizen: zachte zorg</t>
    </r>
  </si>
  <si>
    <r>
      <rPr>
        <b/>
        <sz val="10"/>
        <rFont val="Calibri"/>
        <family val="2"/>
        <scheme val="minor"/>
      </rPr>
      <t xml:space="preserve">buiteninrichting: </t>
    </r>
    <r>
      <rPr>
        <sz val="10"/>
        <rFont val="Calibri"/>
        <family val="2"/>
        <scheme val="minor"/>
      </rPr>
      <t>creeëren van spel- en sportmogelijkheden in de tuin</t>
    </r>
  </si>
  <si>
    <r>
      <rPr>
        <b/>
        <sz val="10"/>
        <rFont val="Calibri"/>
        <family val="2"/>
        <scheme val="minor"/>
      </rPr>
      <t>buiteninrichting:</t>
    </r>
    <r>
      <rPr>
        <sz val="10"/>
        <rFont val="Calibri"/>
        <family val="2"/>
        <scheme val="minor"/>
      </rPr>
      <t xml:space="preserve"> buitenaanleg ifv agressiepreventie</t>
    </r>
  </si>
  <si>
    <r>
      <rPr>
        <b/>
        <sz val="10"/>
        <rFont val="Calibri"/>
        <family val="2"/>
        <scheme val="minor"/>
      </rPr>
      <t>binneninrichting</t>
    </r>
    <r>
      <rPr>
        <sz val="10"/>
        <rFont val="Calibri"/>
        <family val="2"/>
        <scheme val="minor"/>
      </rPr>
      <t>: renovatie van bestaand deel tot een snoezelruimte</t>
    </r>
  </si>
  <si>
    <r>
      <rPr>
        <b/>
        <sz val="10"/>
        <rFont val="Calibri"/>
        <family val="2"/>
        <scheme val="minor"/>
      </rPr>
      <t>buiteninrichting</t>
    </r>
    <r>
      <rPr>
        <sz val="10"/>
        <rFont val="Calibri"/>
        <family val="2"/>
        <scheme val="minor"/>
      </rPr>
      <t xml:space="preserve">: proprioceptie en prikkelverwerking outdoor 
</t>
    </r>
    <r>
      <rPr>
        <b/>
        <sz val="10"/>
        <rFont val="Calibri"/>
        <family val="2"/>
        <scheme val="minor"/>
      </rPr>
      <t>binneninrichting:</t>
    </r>
    <r>
      <rPr>
        <sz val="10"/>
        <rFont val="Calibri"/>
        <family val="2"/>
        <scheme val="minor"/>
      </rPr>
      <t xml:space="preserve"> optimalistaie van het beveiligheidsaanbod</t>
    </r>
  </si>
  <si>
    <r>
      <rPr>
        <b/>
        <sz val="10"/>
        <rFont val="Calibri"/>
        <family val="2"/>
        <scheme val="minor"/>
      </rPr>
      <t>buiteninrichting:</t>
    </r>
    <r>
      <rPr>
        <sz val="10"/>
        <rFont val="Calibri"/>
        <family val="2"/>
        <scheme val="minor"/>
      </rPr>
      <t xml:space="preserve"> sportieve, ontspannende actiezone en rustgevende en veilige tuin</t>
    </r>
  </si>
  <si>
    <r>
      <rPr>
        <b/>
        <sz val="10"/>
        <rFont val="Calibri"/>
        <family val="2"/>
        <scheme val="minor"/>
      </rPr>
      <t>binneninrichting</t>
    </r>
    <r>
      <rPr>
        <sz val="10"/>
        <rFont val="Calibri"/>
        <family val="2"/>
        <scheme val="minor"/>
      </rPr>
      <t>: snoezel- en rustruimte Ponton</t>
    </r>
  </si>
  <si>
    <r>
      <rPr>
        <b/>
        <sz val="10"/>
        <rFont val="Calibri"/>
        <family val="2"/>
        <scheme val="minor"/>
      </rPr>
      <t>buiteninrichting</t>
    </r>
    <r>
      <rPr>
        <sz val="10"/>
        <rFont val="Calibri"/>
        <family val="2"/>
        <scheme val="minor"/>
      </rPr>
      <t xml:space="preserve">: (rustgevende) buitenaanleg   
</t>
    </r>
    <r>
      <rPr>
        <b/>
        <sz val="10"/>
        <rFont val="Calibri"/>
        <family val="2"/>
        <scheme val="minor"/>
      </rPr>
      <t>binneninrichting:</t>
    </r>
    <r>
      <rPr>
        <sz val="10"/>
        <rFont val="Calibri"/>
        <family val="2"/>
        <scheme val="minor"/>
      </rPr>
      <t xml:space="preserve"> plafonnering en bekabeling voor camerabewaking en deuralarmen</t>
    </r>
  </si>
  <si>
    <r>
      <rPr>
        <b/>
        <sz val="10"/>
        <rFont val="Calibri"/>
        <family val="2"/>
        <scheme val="minor"/>
      </rPr>
      <t>buiteninrichting:</t>
    </r>
    <r>
      <rPr>
        <sz val="10"/>
        <rFont val="Calibri"/>
        <family val="2"/>
        <scheme val="minor"/>
      </rPr>
      <t xml:space="preserve"> 
1.aanleg tuin woonondersteuning 
2.herinrichting vijver dagcentrum  
</t>
    </r>
    <r>
      <rPr>
        <b/>
        <sz val="10"/>
        <rFont val="Calibri"/>
        <family val="2"/>
        <scheme val="minor"/>
      </rPr>
      <t>binneninrichting:</t>
    </r>
    <r>
      <rPr>
        <sz val="10"/>
        <rFont val="Calibri"/>
        <family val="2"/>
        <scheme val="minor"/>
      </rPr>
      <t xml:space="preserve"> 
1.inrichting zomerhuis tot stilteplek 
2.herinrichting inkomhal dagcentrum 
3.installatie van een "box in box" werkatelier</t>
    </r>
  </si>
  <si>
    <r>
      <rPr>
        <b/>
        <sz val="10"/>
        <rFont val="Calibri"/>
        <family val="2"/>
        <scheme val="minor"/>
      </rPr>
      <t>buiteninrichting:</t>
    </r>
    <r>
      <rPr>
        <sz val="10"/>
        <rFont val="Calibri"/>
        <family val="2"/>
        <scheme val="minor"/>
      </rPr>
      <t xml:space="preserve"> stilteplek Home Bijloke  </t>
    </r>
    <r>
      <rPr>
        <b/>
        <sz val="10"/>
        <rFont val="Calibri"/>
        <family val="2"/>
        <scheme val="minor"/>
      </rPr>
      <t xml:space="preserve">           
binneninrichting:</t>
    </r>
    <r>
      <rPr>
        <sz val="10"/>
        <rFont val="Calibri"/>
        <family val="2"/>
        <scheme val="minor"/>
      </rPr>
      <t xml:space="preserve"> binneninrichting Home Bijloke </t>
    </r>
  </si>
  <si>
    <r>
      <rPr>
        <b/>
        <sz val="10"/>
        <rFont val="Calibri"/>
        <family val="2"/>
        <scheme val="minor"/>
      </rPr>
      <t>buiteninrichting:</t>
    </r>
    <r>
      <rPr>
        <sz val="10"/>
        <rFont val="Calibri"/>
        <family val="2"/>
        <scheme val="minor"/>
      </rPr>
      <t xml:space="preserve"> therapeutische tuin/stilte plek 
</t>
    </r>
    <r>
      <rPr>
        <b/>
        <sz val="10"/>
        <rFont val="Calibri"/>
        <family val="2"/>
        <scheme val="minor"/>
      </rPr>
      <t>binneninrichting:</t>
    </r>
    <r>
      <rPr>
        <sz val="10"/>
        <rFont val="Calibri"/>
        <family val="2"/>
        <scheme val="minor"/>
      </rPr>
      <t xml:space="preserve"> 
1.camerabewaking 
2.touchpanels anti-vandaal</t>
    </r>
  </si>
  <si>
    <r>
      <rPr>
        <b/>
        <sz val="10"/>
        <rFont val="Calibri"/>
        <family val="2"/>
        <scheme val="minor"/>
      </rPr>
      <t>buiteninrichting:</t>
    </r>
    <r>
      <rPr>
        <sz val="10"/>
        <rFont val="Calibri"/>
        <family val="2"/>
        <scheme val="minor"/>
      </rPr>
      <t xml:space="preserve"> inrichten van een prikkelarm en groen belevingsterras 
</t>
    </r>
    <r>
      <rPr>
        <b/>
        <sz val="10"/>
        <rFont val="Calibri"/>
        <family val="2"/>
        <scheme val="minor"/>
      </rPr>
      <t>binneninrichting:</t>
    </r>
    <r>
      <rPr>
        <sz val="10"/>
        <rFont val="Calibri"/>
        <family val="2"/>
        <scheme val="minor"/>
      </rPr>
      <t xml:space="preserve"> Ontwikkelen van een veilig en beschermde binneninrichting</t>
    </r>
  </si>
  <si>
    <r>
      <rPr>
        <b/>
        <sz val="10"/>
        <rFont val="Calibri"/>
        <family val="2"/>
        <scheme val="minor"/>
      </rPr>
      <t>binneninrichting:</t>
    </r>
    <r>
      <rPr>
        <sz val="10"/>
        <rFont val="Calibri"/>
        <family val="2"/>
        <scheme val="minor"/>
      </rPr>
      <t xml:space="preserve"> inzetten op tools en materiaal  met klemtoon op ontspanning, comfort (room) en de verhoging van de veiligheid </t>
    </r>
  </si>
  <si>
    <r>
      <rPr>
        <b/>
        <sz val="10"/>
        <rFont val="Calibri"/>
        <family val="2"/>
        <scheme val="minor"/>
      </rPr>
      <t>buiteninrichting</t>
    </r>
    <r>
      <rPr>
        <sz val="10"/>
        <rFont val="Calibri"/>
        <family val="2"/>
        <scheme val="minor"/>
      </rPr>
      <t xml:space="preserve">: infusietuin en troostplek 
</t>
    </r>
    <r>
      <rPr>
        <b/>
        <sz val="10"/>
        <rFont val="Calibri"/>
        <family val="2"/>
        <scheme val="minor"/>
      </rPr>
      <t>binneninrichting</t>
    </r>
    <r>
      <rPr>
        <sz val="10"/>
        <rFont val="Calibri"/>
        <family val="2"/>
        <scheme val="minor"/>
      </rPr>
      <t>: 
1.aanpassingen aan de binneninrichting 
2.uitrusting voor overige afd inzake veilige zorg</t>
    </r>
  </si>
  <si>
    <r>
      <rPr>
        <b/>
        <sz val="10"/>
        <rFont val="Calibri"/>
        <family val="2"/>
        <scheme val="minor"/>
      </rPr>
      <t>buiteninrichting:</t>
    </r>
    <r>
      <rPr>
        <sz val="10"/>
        <rFont val="Calibri"/>
        <family val="2"/>
        <scheme val="minor"/>
      </rPr>
      <t xml:space="preserve"> buitenruimte als healing environment 
</t>
    </r>
    <r>
      <rPr>
        <b/>
        <sz val="10"/>
        <rFont val="Calibri"/>
        <family val="2"/>
        <scheme val="minor"/>
      </rPr>
      <t xml:space="preserve">binneninrichting: </t>
    </r>
    <r>
      <rPr>
        <sz val="10"/>
        <rFont val="Calibri"/>
        <family val="2"/>
        <scheme val="minor"/>
      </rPr>
      <t xml:space="preserve">deuren naar herstel </t>
    </r>
  </si>
  <si>
    <r>
      <rPr>
        <b/>
        <sz val="10"/>
        <rFont val="Calibri"/>
        <family val="2"/>
        <scheme val="minor"/>
      </rPr>
      <t>binneninrichting</t>
    </r>
    <r>
      <rPr>
        <sz val="10"/>
        <rFont val="Calibri"/>
        <family val="2"/>
        <scheme val="minor"/>
      </rPr>
      <t>: 
1.spanning reducerende toestellen en materialen 
2.sluitmechanisme patientenkamers</t>
    </r>
  </si>
  <si>
    <r>
      <rPr>
        <b/>
        <sz val="10"/>
        <rFont val="Calibri"/>
        <family val="2"/>
        <scheme val="minor"/>
      </rPr>
      <t>binneninrichting</t>
    </r>
    <r>
      <rPr>
        <sz val="10"/>
        <rFont val="Calibri"/>
        <family val="2"/>
        <scheme val="minor"/>
      </rPr>
      <t>: 
1.sluitmechanisme patiëntenkamers          
2.rust en ontspanning indoor</t>
    </r>
  </si>
  <si>
    <r>
      <rPr>
        <b/>
        <sz val="10"/>
        <rFont val="Calibri"/>
        <family val="2"/>
        <scheme val="minor"/>
      </rPr>
      <t>buiteninrichting:</t>
    </r>
    <r>
      <rPr>
        <sz val="10"/>
        <rFont val="Calibri"/>
        <family val="2"/>
        <scheme val="minor"/>
      </rPr>
      <t xml:space="preserve"> 
1.Avicenna - Inrichten buitenruimte          
2.Galenos ontspanningsmogelijkheden tuin  
</t>
    </r>
    <r>
      <rPr>
        <b/>
        <sz val="10"/>
        <rFont val="Calibri"/>
        <family val="2"/>
        <scheme val="minor"/>
      </rPr>
      <t>binneninrichting</t>
    </r>
    <r>
      <rPr>
        <sz val="10"/>
        <rFont val="Calibri"/>
        <family val="2"/>
        <scheme val="minor"/>
      </rPr>
      <t>: 
1.Avicenna - ombouw veilige omgeving met rustpunten en ontspanning                    
2.Galenos: ombouw naar veilige omgeving</t>
    </r>
  </si>
  <si>
    <r>
      <rPr>
        <b/>
        <sz val="10"/>
        <rFont val="Calibri"/>
        <family val="2"/>
        <scheme val="minor"/>
      </rPr>
      <t>binneninrichting</t>
    </r>
    <r>
      <rPr>
        <sz val="10"/>
        <rFont val="Calibri"/>
        <family val="2"/>
        <scheme val="minor"/>
      </rPr>
      <t xml:space="preserve">: prikkelarme omgeving Sint-Andries </t>
    </r>
  </si>
  <si>
    <r>
      <rPr>
        <b/>
        <sz val="10"/>
        <rFont val="Calibri"/>
        <family val="2"/>
        <scheme val="minor"/>
      </rPr>
      <t>binneninrichting</t>
    </r>
    <r>
      <rPr>
        <sz val="10"/>
        <rFont val="Calibri"/>
        <family val="2"/>
        <scheme val="minor"/>
      </rPr>
      <t>: prikkelarme en veilige omgeving Afdeling Aalst</t>
    </r>
  </si>
  <si>
    <r>
      <rPr>
        <b/>
        <sz val="10"/>
        <rFont val="Calibri"/>
        <family val="2"/>
        <scheme val="minor"/>
      </rPr>
      <t xml:space="preserve">buiteninrichitng: 
</t>
    </r>
    <r>
      <rPr>
        <sz val="10"/>
        <rFont val="Calibri"/>
        <family val="2"/>
        <scheme val="minor"/>
      </rPr>
      <t>1.belevingstuin                                       
2.natuurlijke terugtrekplek</t>
    </r>
  </si>
  <si>
    <r>
      <rPr>
        <b/>
        <sz val="10"/>
        <rFont val="Calibri"/>
        <family val="2"/>
        <scheme val="minor"/>
      </rPr>
      <t>buiteninrichting</t>
    </r>
    <r>
      <rPr>
        <sz val="10"/>
        <rFont val="Calibri"/>
        <family val="2"/>
        <scheme val="minor"/>
      </rPr>
      <t xml:space="preserve">: 
1.traumasensitieve buiteninrichting Kinderdorp 
2.inrichting tuin de Zwier  
</t>
    </r>
    <r>
      <rPr>
        <b/>
        <sz val="10"/>
        <rFont val="Calibri"/>
        <family val="2"/>
        <scheme val="minor"/>
      </rPr>
      <t>binneninrichting:</t>
    </r>
    <r>
      <rPr>
        <sz val="10"/>
        <rFont val="Calibri"/>
        <family val="2"/>
        <scheme val="minor"/>
      </rPr>
      <t xml:space="preserve"> traumasensitieve binneninrichting Kinderdorp</t>
    </r>
  </si>
  <si>
    <r>
      <rPr>
        <b/>
        <sz val="10"/>
        <rFont val="Calibri"/>
        <family val="2"/>
        <scheme val="minor"/>
      </rPr>
      <t>binneninrichting:</t>
    </r>
    <r>
      <rPr>
        <sz val="10"/>
        <rFont val="Calibri"/>
        <family val="2"/>
        <scheme val="minor"/>
      </rPr>
      <t xml:space="preserve"> toegangescontrole redidentenkamers</t>
    </r>
  </si>
  <si>
    <r>
      <rPr>
        <b/>
        <sz val="10"/>
        <rFont val="Calibri"/>
        <family val="2"/>
        <scheme val="minor"/>
      </rPr>
      <t>buiteninrichting</t>
    </r>
    <r>
      <rPr>
        <sz val="10"/>
        <rFont val="Calibri"/>
        <family val="2"/>
        <scheme val="minor"/>
      </rPr>
      <t>: rust in hoofd en lichaam_Buiten caroussel</t>
    </r>
  </si>
  <si>
    <r>
      <rPr>
        <b/>
        <sz val="10"/>
        <rFont val="Calibri"/>
        <family val="2"/>
        <scheme val="minor"/>
      </rPr>
      <t>buiteninrichting:</t>
    </r>
    <r>
      <rPr>
        <sz val="10"/>
        <rFont val="Calibri"/>
        <family val="2"/>
        <scheme val="minor"/>
      </rPr>
      <t xml:space="preserve"> inrichten van een veilige tuinomgeving - Campus Brussel 't Zinneke
</t>
    </r>
    <r>
      <rPr>
        <b/>
        <sz val="10"/>
        <rFont val="Calibri"/>
        <family val="2"/>
        <scheme val="minor"/>
      </rPr>
      <t>binneninrichting:</t>
    </r>
    <r>
      <rPr>
        <sz val="10"/>
        <rFont val="Calibri"/>
        <family val="2"/>
        <scheme val="minor"/>
      </rPr>
      <t xml:space="preserve"> Vrijheidsbeperkende hulpmiddelen - campus Roosdaal</t>
    </r>
  </si>
  <si>
    <r>
      <rPr>
        <b/>
        <sz val="10"/>
        <rFont val="Calibri"/>
        <family val="2"/>
        <scheme val="minor"/>
      </rPr>
      <t>binneninrichting:</t>
    </r>
    <r>
      <rPr>
        <sz val="10"/>
        <rFont val="Calibri"/>
        <family val="2"/>
        <scheme val="minor"/>
      </rPr>
      <t xml:space="preserve"> optimalisatie ggebouw De Gaverkant</t>
    </r>
  </si>
  <si>
    <r>
      <rPr>
        <b/>
        <sz val="10"/>
        <rFont val="Calibri"/>
        <family val="2"/>
        <scheme val="minor"/>
      </rPr>
      <t>buiteninrichting</t>
    </r>
    <r>
      <rPr>
        <sz val="10"/>
        <rFont val="Calibri"/>
        <family val="2"/>
        <scheme val="minor"/>
      </rPr>
      <t xml:space="preserve">: toegankelijke en prikkelarme tuin 
</t>
    </r>
    <r>
      <rPr>
        <b/>
        <sz val="10"/>
        <rFont val="Calibri"/>
        <family val="2"/>
        <scheme val="minor"/>
      </rPr>
      <t>binneninrichting</t>
    </r>
    <r>
      <rPr>
        <sz val="10"/>
        <rFont val="Calibri"/>
        <family val="2"/>
        <scheme val="minor"/>
      </rPr>
      <t>: technologie  voor ondersteuning bij agressie en preventie</t>
    </r>
  </si>
  <si>
    <r>
      <rPr>
        <b/>
        <sz val="10"/>
        <rFont val="Calibri"/>
        <family val="2"/>
        <scheme val="minor"/>
      </rPr>
      <t>buiteninrichting</t>
    </r>
    <r>
      <rPr>
        <sz val="10"/>
        <rFont val="Calibri"/>
        <family val="2"/>
        <scheme val="minor"/>
      </rPr>
      <t xml:space="preserve">:
1.ontspannings-, rust- en ontmoetingsmogelijkheden in tuin afd Estas  
2.ontspannings-, rust- en ontmoetingsmogelijkheden in tuin afd 't Groot Hersberge 
3.plaatsen van twee speeltorens  
</t>
    </r>
    <r>
      <rPr>
        <b/>
        <sz val="10"/>
        <rFont val="Calibri"/>
        <family val="2"/>
        <scheme val="minor"/>
      </rPr>
      <t>binneninrichting:</t>
    </r>
    <r>
      <rPr>
        <sz val="10"/>
        <rFont val="Calibri"/>
        <family val="2"/>
        <scheme val="minor"/>
      </rPr>
      <t xml:space="preserve"> 
1.verruimen van ontspanningsmogelijkheden afdeling 't Laar 
2.garage herinrichten tot ontspannings- en rustruimte afd De Schoor 
3.verruimen ontspannings- en rustmogelijkheden afd Cruushove</t>
    </r>
  </si>
  <si>
    <r>
      <rPr>
        <b/>
        <sz val="10"/>
        <rFont val="Calibri"/>
        <family val="2"/>
        <scheme val="minor"/>
      </rPr>
      <t>binneninrichting:</t>
    </r>
    <r>
      <rPr>
        <sz val="10"/>
        <rFont val="Calibri"/>
        <family val="2"/>
        <scheme val="minor"/>
      </rPr>
      <t xml:space="preserve"> 
1.herinrichting time-out ruimte tot prikkelarme relaxruimte 
2.aanpassing inrichting GES woning</t>
    </r>
  </si>
  <si>
    <r>
      <rPr>
        <b/>
        <sz val="10"/>
        <rFont val="Calibri"/>
        <family val="2"/>
        <scheme val="minor"/>
      </rPr>
      <t>buiteninrichting:</t>
    </r>
    <r>
      <rPr>
        <sz val="10"/>
        <rFont val="Calibri"/>
        <family val="2"/>
        <scheme val="minor"/>
      </rPr>
      <t xml:space="preserve"> 
1.ingegraven trampolines 
2.samen schommelen 
</t>
    </r>
    <r>
      <rPr>
        <b/>
        <sz val="10"/>
        <rFont val="Calibri"/>
        <family val="2"/>
        <scheme val="minor"/>
      </rPr>
      <t xml:space="preserve">binneninrichting:
</t>
    </r>
    <r>
      <rPr>
        <sz val="10"/>
        <rFont val="Calibri"/>
        <family val="2"/>
        <scheme val="minor"/>
      </rPr>
      <t>1.veilige motorische speelruimte
2.veilig, comfortabel en zustig zitten</t>
    </r>
  </si>
  <si>
    <t>Sint-Lambrechts-Woluwe</t>
  </si>
  <si>
    <t>Ninove</t>
  </si>
  <si>
    <t>Cirkant vzw</t>
  </si>
  <si>
    <t>Asster vzw</t>
  </si>
  <si>
    <t>Emmaüs vzw</t>
  </si>
  <si>
    <t>Steevliet vzw</t>
  </si>
  <si>
    <t>Het GielsBos vzw</t>
  </si>
  <si>
    <t>Psychiatrisch Centrum Gent-Sleidinge vzw</t>
  </si>
  <si>
    <t>Zorg en Onderwijs De Hagewinde vzw</t>
  </si>
  <si>
    <t>Vitaz vzw</t>
  </si>
  <si>
    <t>Groep Zorg H.Familie vzw</t>
  </si>
  <si>
    <t>Emiliani vzw</t>
  </si>
  <si>
    <t>Blijdorp vzw</t>
  </si>
  <si>
    <t>Covida vzw</t>
  </si>
  <si>
    <t>Adem vzw</t>
  </si>
  <si>
    <t>Inspirant vzw</t>
  </si>
  <si>
    <t>Huize Tordale vzw</t>
  </si>
  <si>
    <t>Ruyskensveld vzw</t>
  </si>
  <si>
    <t>De Vijver vzw</t>
  </si>
  <si>
    <t>Havezate vzw</t>
  </si>
  <si>
    <t>Stijn vzw</t>
  </si>
  <si>
    <t>Unie-K vzw</t>
  </si>
  <si>
    <t>Algemeen Ziekenhuis Delta vzw</t>
  </si>
  <si>
    <t>Algemeen Ziekenhuis Groeninge vzw</t>
  </si>
  <si>
    <t>Algemeen Ziekenhuis Oostende vzw</t>
  </si>
  <si>
    <t>Algemeen Ziekenhuis West vzw</t>
  </si>
  <si>
    <t>Groep Philippus Neri Geestelijke Gezondheidszorg vzw</t>
  </si>
  <si>
    <t>MKL vzw</t>
  </si>
  <si>
    <t>Huize Eyckerheide vzw</t>
  </si>
  <si>
    <t>Jeugdzorg vzw</t>
  </si>
  <si>
    <t>Kerckstede vzw</t>
  </si>
  <si>
    <t>Klim vzw</t>
  </si>
  <si>
    <t>Mariahuis vzw</t>
  </si>
  <si>
    <t>Monsheide vzw</t>
  </si>
  <si>
    <t>Nektari vzw</t>
  </si>
  <si>
    <t>Oostrem vzw</t>
  </si>
  <si>
    <t>Pamela vzw</t>
  </si>
  <si>
    <t>Sint-Annendael Grauwzusters vzw</t>
  </si>
  <si>
    <t>Schoonderhage vzw</t>
  </si>
  <si>
    <t>Vondels vzw</t>
  </si>
  <si>
    <t>Sporen vzw</t>
  </si>
  <si>
    <t>Het Ziekenhuisnetwerk Antwerpen vzw</t>
  </si>
  <si>
    <t>Zonnehoeve Living+ vzw</t>
  </si>
  <si>
    <t>Zonnelied vzw</t>
  </si>
  <si>
    <t>De Bolster vzw</t>
  </si>
  <si>
    <t>Raakzaam vzw</t>
  </si>
  <si>
    <t>De Patio vzw</t>
  </si>
  <si>
    <t>Mozaïk vzw</t>
  </si>
  <si>
    <t>Merlijn vzw</t>
  </si>
  <si>
    <t>22K059</t>
  </si>
  <si>
    <t>Gemeente Bocholt</t>
  </si>
  <si>
    <t>Lokaal Dienstencentrum Het Dorpshuis</t>
  </si>
  <si>
    <t>Bocholt</t>
  </si>
  <si>
    <t>voltooiingswerken voor een lokaal dienstencentrum in de Brugstraat 4 in Bocholt</t>
  </si>
  <si>
    <t>Verleende agressiedossiers
(exclusief BTW)</t>
  </si>
  <si>
    <t>aanvullende belofte
door indexering 
na aanvangsbevel
3/04/2024</t>
  </si>
  <si>
    <t>20K043</t>
  </si>
  <si>
    <t>Kinderdagverblijf 
Kind Jezus vzw</t>
  </si>
  <si>
    <t>Kind Jezus</t>
  </si>
  <si>
    <t>ingrijpende duurzame verbouwing voor het Kinderdagverblijf Kind Jezus voor 4 extra plaatsen (capaciteitsvervanging) in de Heizijde 33 in Turnhout</t>
  </si>
  <si>
    <t>Goedgekeurde projecten toestelfinanciering van 1 januari tot 30 april 2024</t>
  </si>
  <si>
    <t>Goedgekeurde projecten instandhoudingsforfait van 1 januari tot 30 april 2024</t>
  </si>
  <si>
    <t>Goedgekeurde projecten strategisch forfait van 1 januari tot 30 april 2024</t>
  </si>
  <si>
    <t>Goedgekeurde projecten klimaatsubsidies van 1 januari tot 30 april 2024</t>
  </si>
  <si>
    <t>Verleende agressiesubsidies van 1 januari tot 30 april 2024</t>
  </si>
  <si>
    <t>Goedgekeurde projecten klassieke subsidies van 1 januari tot 30 april 2024</t>
  </si>
  <si>
    <t>Ichtegem</t>
  </si>
  <si>
    <t>23BU057</t>
  </si>
  <si>
    <t>23BU058</t>
  </si>
  <si>
    <t>23BU059</t>
  </si>
  <si>
    <t>23BU062</t>
  </si>
  <si>
    <t>PH778-A-MCI-KLF</t>
  </si>
  <si>
    <t>20K032</t>
  </si>
  <si>
    <t>aanvullende belofte
door indexering 
na aanvangsbevel
17/04/2024</t>
  </si>
  <si>
    <r>
      <t>Renteloze energieleningen:</t>
    </r>
    <r>
      <rPr>
        <sz val="11"/>
        <rFont val="Calibri"/>
        <family val="2"/>
        <scheme val="minor"/>
      </rPr>
      <t xml:space="preserve"> stimulans voor energiebesparende investeringen voor welzijns-en zorgvoorzieningen. De renteloze energielening richt zich tot alle voorzieningen uit de welzijns-en zorgsector. De leningen financieren klimaatmaatregelen waarvoor een energiescan of energie-audit door het Vlaams Energiebedrijf (VEB) werd uitgevoerd. In het kader van de staatssteunregels wordt ook hoogte van de steuncomponent (de totale toegekende staatssteun) ofwel het bruto-subsidie-equivalent berekend. Bij een inbreuk op de staatssteunregels (in hoofdzaak bij een ongeoorloofde bestemmingswijziging zoals in het leningcontract zal worden bepaald) zal het bruto-subsidie-equivalent pro rato temporis de gelopen looptijd van de leningsovereenkomst worden teruggevorderd. Het bedrag van de financieringstoezegging kan nog neerwaarts worden bijgesteld o.b.v. de aangeleverde facturen.</t>
    </r>
  </si>
  <si>
    <t>Klimaatscore*</t>
  </si>
  <si>
    <t>Bruto subsidie-equivalent</t>
  </si>
  <si>
    <t>23FT02001</t>
  </si>
  <si>
    <t>Woonzorgcentrum</t>
  </si>
  <si>
    <t>Zorgvereniging Mintus</t>
  </si>
  <si>
    <t>WZC Zeventorentjes</t>
  </si>
  <si>
    <t>Relighting/relamping</t>
  </si>
  <si>
    <t>23FT02003</t>
  </si>
  <si>
    <t>Curando</t>
  </si>
  <si>
    <t>Herdershove</t>
  </si>
  <si>
    <t>PV-panelen</t>
  </si>
  <si>
    <t>23FT02004</t>
  </si>
  <si>
    <t>Zorgband Leie en Schelde</t>
  </si>
  <si>
    <t>Provinciaal zorgcentrum Lemberge</t>
  </si>
  <si>
    <t>Merelbeke</t>
  </si>
  <si>
    <t>23FT02005</t>
  </si>
  <si>
    <t>MARIALOVE</t>
  </si>
  <si>
    <t>Zwevegem</t>
  </si>
  <si>
    <t>23FT02006</t>
  </si>
  <si>
    <t>Mariawende</t>
  </si>
  <si>
    <t>23FT02008</t>
  </si>
  <si>
    <t>WZC Sint Anna</t>
  </si>
  <si>
    <t>23FT02009</t>
  </si>
  <si>
    <t>Exalta</t>
  </si>
  <si>
    <t>WZC Sint-Vincentius</t>
  </si>
  <si>
    <t>Lochristi</t>
  </si>
  <si>
    <t>23FT02010</t>
  </si>
  <si>
    <t>WOON- EN ZORGCENTRUM TEN ANKER</t>
  </si>
  <si>
    <t>WZC Ten Anker</t>
  </si>
  <si>
    <t>Nieuwpoort</t>
  </si>
  <si>
    <t>23FT02011</t>
  </si>
  <si>
    <t>WZC Home Vrijzicht vzw</t>
  </si>
  <si>
    <t>Home Vrijzicht Residentie</t>
  </si>
  <si>
    <t>23FT02012</t>
  </si>
  <si>
    <t>Westervier</t>
  </si>
  <si>
    <t>23FT02016</t>
  </si>
  <si>
    <t>Dagverzorgingscentrum</t>
  </si>
  <si>
    <t>Serviceresidentie Kloosterhof</t>
  </si>
  <si>
    <t>23FT02018</t>
  </si>
  <si>
    <t>rusthuis Pallieter</t>
  </si>
  <si>
    <t>Pallieter</t>
  </si>
  <si>
    <t>Warmtepompen en koeling</t>
  </si>
  <si>
    <t>As</t>
  </si>
  <si>
    <t>23FT02019</t>
  </si>
  <si>
    <t>VZW Veilige Have</t>
  </si>
  <si>
    <t>Aalter</t>
  </si>
  <si>
    <t>Dakisolatie plat dak</t>
  </si>
  <si>
    <t>23FT02028</t>
  </si>
  <si>
    <t>Machelen (Brab.)</t>
  </si>
  <si>
    <t>wzc woonhave + wzc zorghave</t>
  </si>
  <si>
    <t>23FT02030</t>
  </si>
  <si>
    <t>MIVALTI</t>
  </si>
  <si>
    <t>Tielt</t>
  </si>
  <si>
    <t>Centrum voor gehandicaptenzorg</t>
  </si>
  <si>
    <t>Klim vzw - Vestiging Michielsheem Dilbeek</t>
  </si>
  <si>
    <t>23FT02034</t>
  </si>
  <si>
    <t>De Ark te Brussel</t>
  </si>
  <si>
    <t>Klim vzw - Vestiging De Klink Diegem</t>
  </si>
  <si>
    <t>Totaal verleende renteloze energieleningen</t>
  </si>
  <si>
    <t>Spouwmuur</t>
  </si>
  <si>
    <t>Huis 52</t>
  </si>
  <si>
    <t>Comfort</t>
  </si>
  <si>
    <t>Gruuthuse</t>
  </si>
  <si>
    <t>Schrijnwerkrenovatie</t>
  </si>
  <si>
    <t>Subsidie-eenheid VAPH</t>
  </si>
  <si>
    <t>DE ARK TE BRUSSEL</t>
  </si>
  <si>
    <t>Studiowerking De Ark</t>
  </si>
  <si>
    <t>Monitoring</t>
  </si>
  <si>
    <t>Dakisolatie hellend dak</t>
  </si>
  <si>
    <t>Relighting</t>
  </si>
  <si>
    <t>Buitengevel</t>
  </si>
  <si>
    <t>Isoleren pompen/kranen/hydraulica</t>
  </si>
  <si>
    <t>Dagcentrum De Ark te Brussel</t>
  </si>
  <si>
    <t>Regeltechn.ventilatie</t>
  </si>
  <si>
    <t>Regeltechnisch</t>
  </si>
  <si>
    <t>Zorginstelling</t>
  </si>
  <si>
    <t>MFC De Ark</t>
  </si>
  <si>
    <t>Regeltechn.verwarming</t>
  </si>
  <si>
    <t>* Voor de berekening van de klimaatscore werd het maximale subsidiebedrag vervangen door het theoretisch beschikbaar bedrag aan renteloze energielening (na eventuele aftrek subsidie en na eventuele correctie voor fossiele brandstoffen)</t>
  </si>
  <si>
    <t>** het bruto-subsidie-equivalent wordt bepaald door de formule:</t>
  </si>
  <si>
    <t>Waarbij:</t>
  </si>
  <si>
    <t>Bedrag financierings-toezegging</t>
  </si>
  <si>
    <t>Datum financierings-toezegging</t>
  </si>
  <si>
    <t>Terugverdientijd 
(met subsidie, in jaren)</t>
  </si>
  <si>
    <t xml:space="preserve">Overzicht per financierings-toezegging </t>
  </si>
  <si>
    <t>Looptijd 
(in maanden)</t>
  </si>
  <si>
    <t>Goedgekeurde projecten renteloze energieleningen van 1 januari tot 30 april 2024</t>
  </si>
  <si>
    <t>Goedgekeurde projecten persoonsvolgende financiering van 1 januari tot 30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</si>
</sst>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dd\-mm\-yy;@"/>
  </numFmts>
  <fonts count="45"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8"/>
      <color rgb="FF83A729"/>
      <name val="Calibri"/>
      <family val="2"/>
      <scheme val="minor"/>
    </font>
    <font>
      <sz val="10"/>
      <name val="Calibri"/>
      <family val="2"/>
      <scheme val="minor"/>
    </font>
    <font>
      <sz val="10"/>
      <color theme="1"/>
      <name val="Calibri"/>
      <family val="2"/>
      <scheme val="minor"/>
    </font>
    <font>
      <b/>
      <sz val="10"/>
      <color theme="0" tint="-4.9989318521683403E-2"/>
      <name val="Calibri"/>
      <family val="2"/>
      <scheme val="minor"/>
    </font>
    <font>
      <sz val="8"/>
      <color theme="1"/>
      <name val="Calibri"/>
      <family val="2"/>
      <scheme val="minor"/>
    </font>
    <font>
      <sz val="11"/>
      <name val="Calibri"/>
      <family val="2"/>
      <scheme val="minor"/>
    </font>
    <font>
      <sz val="10"/>
      <color theme="1"/>
      <name val="Calibri"/>
      <family val="2"/>
    </font>
    <font>
      <sz val="10"/>
      <name val="Calibri"/>
      <family val="2"/>
    </font>
    <font>
      <b/>
      <sz val="12"/>
      <color rgb="FFFFFF99"/>
      <name val="Calibri"/>
      <family val="2"/>
      <scheme val="minor"/>
    </font>
    <font>
      <b/>
      <sz val="10"/>
      <color theme="0"/>
      <name val="Calibri"/>
      <family val="2"/>
      <scheme val="minor"/>
    </font>
    <font>
      <b/>
      <sz val="11"/>
      <name val="Calibri"/>
      <family val="2"/>
      <scheme val="minor"/>
    </font>
    <font>
      <sz val="10"/>
      <color theme="1"/>
      <name val="Calibri"/>
      <family val="2"/>
    </font>
    <font>
      <b/>
      <sz val="10"/>
      <color theme="1"/>
      <name val="Calibri"/>
      <family val="2"/>
      <scheme val="minor"/>
    </font>
    <font>
      <sz val="10"/>
      <color rgb="FF000000"/>
      <name val="Calibri"/>
      <family val="2"/>
      <scheme val="minor"/>
    </font>
    <font>
      <sz val="11"/>
      <color theme="1"/>
      <name val="Calibri"/>
      <family val="2"/>
    </font>
    <font>
      <b/>
      <sz val="10"/>
      <color rgb="FFFFFFFF"/>
      <name val="Calibri"/>
      <family val="2"/>
      <scheme val="minor"/>
    </font>
    <font>
      <b/>
      <sz val="10"/>
      <color rgb="FF000000"/>
      <name val="Calibri"/>
      <family val="2"/>
      <scheme val="minor"/>
    </font>
    <font>
      <sz val="11"/>
      <color rgb="FF000000"/>
      <name val="Calibri"/>
      <family val="2"/>
      <scheme val="minor"/>
    </font>
    <font>
      <u/>
      <sz val="11"/>
      <color theme="10"/>
      <name val="Calibri"/>
      <family val="2"/>
      <scheme val="minor"/>
    </font>
    <font>
      <b/>
      <sz val="10"/>
      <name val="Calibri"/>
      <family val="2"/>
      <scheme val="minor"/>
    </font>
    <font>
      <b/>
      <sz val="11"/>
      <color rgb="FFFFFFFF"/>
      <name val="Calibri"/>
      <family val="2"/>
      <scheme val="minor"/>
    </font>
    <font>
      <b/>
      <sz val="12"/>
      <color rgb="FF000000"/>
      <name val="Calibri"/>
      <family val="2"/>
      <scheme val="minor"/>
    </font>
    <font>
      <sz val="12"/>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0"/>
        <bgColor rgb="FF000000"/>
      </patternFill>
    </fill>
    <fill>
      <patternFill patternType="solid">
        <fgColor rgb="FF83A729"/>
        <bgColor rgb="FF000000"/>
      </patternFill>
    </fill>
    <fill>
      <patternFill patternType="solid">
        <fgColor rgb="FFB7DEE8"/>
        <bgColor rgb="FF000000"/>
      </patternFill>
    </fill>
    <fill>
      <patternFill patternType="solid">
        <fgColor rgb="FF92D050"/>
        <bgColor indexed="64"/>
      </patternFill>
    </fill>
    <fill>
      <patternFill patternType="solid">
        <fgColor rgb="FF9BBB59"/>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4">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40" fillId="0" borderId="0" applyNumberFormat="0" applyFill="0" applyBorder="0" applyAlignment="0" applyProtection="0"/>
  </cellStyleXfs>
  <cellXfs count="201">
    <xf numFmtId="0" fontId="0" fillId="0" borderId="0" xfId="0"/>
    <xf numFmtId="0" fontId="24" fillId="0" borderId="1" xfId="0" applyFont="1" applyBorder="1" applyAlignment="1">
      <alignment horizontal="left" vertical="center" wrapText="1"/>
    </xf>
    <xf numFmtId="0" fontId="24" fillId="0" borderId="0" xfId="0" applyFont="1" applyAlignment="1">
      <alignment horizontal="left" vertical="center"/>
    </xf>
    <xf numFmtId="0" fontId="24" fillId="37" borderId="1" xfId="0" applyFont="1" applyFill="1" applyBorder="1" applyAlignment="1">
      <alignment horizontal="left" vertical="center" wrapText="1"/>
    </xf>
    <xf numFmtId="0" fontId="2" fillId="0" borderId="0" xfId="0" applyFont="1" applyAlignment="1">
      <alignment horizontal="left" vertical="center"/>
    </xf>
    <xf numFmtId="0" fontId="24" fillId="0" borderId="0" xfId="0" applyFont="1" applyAlignment="1">
      <alignment horizontal="left" vertical="center" wrapText="1"/>
    </xf>
    <xf numFmtId="0" fontId="26" fillId="0" borderId="0" xfId="0" applyFont="1" applyAlignment="1">
      <alignment horizontal="left" vertical="center"/>
    </xf>
    <xf numFmtId="4" fontId="2" fillId="0" borderId="0" xfId="0" applyNumberFormat="1" applyFont="1" applyAlignment="1">
      <alignment horizontal="left" vertical="center"/>
    </xf>
    <xf numFmtId="4" fontId="24" fillId="0" borderId="0" xfId="0" applyNumberFormat="1" applyFont="1" applyAlignment="1">
      <alignment horizontal="right" vertical="center"/>
    </xf>
    <xf numFmtId="4" fontId="2" fillId="0" borderId="0" xfId="0" applyNumberFormat="1" applyFont="1" applyAlignment="1">
      <alignment horizontal="right" vertical="center"/>
    </xf>
    <xf numFmtId="0" fontId="27" fillId="0" borderId="0" xfId="0" applyFont="1" applyAlignment="1">
      <alignment horizontal="right" vertical="center"/>
    </xf>
    <xf numFmtId="4" fontId="24" fillId="0" borderId="0" xfId="0" applyNumberFormat="1" applyFont="1" applyAlignment="1">
      <alignment horizontal="left" vertical="center"/>
    </xf>
    <xf numFmtId="4" fontId="24" fillId="0" borderId="0" xfId="0" applyNumberFormat="1" applyFont="1" applyAlignment="1">
      <alignment horizontal="left" vertical="center" wrapText="1"/>
    </xf>
    <xf numFmtId="4" fontId="19" fillId="33" borderId="1" xfId="1" applyNumberFormat="1" applyFont="1" applyFill="1" applyBorder="1" applyAlignment="1">
      <alignment horizontal="right" vertical="center" wrapText="1"/>
    </xf>
    <xf numFmtId="14" fontId="24" fillId="37" borderId="1" xfId="0" applyNumberFormat="1" applyFont="1" applyFill="1" applyBorder="1" applyAlignment="1">
      <alignment horizontal="right" vertical="center" wrapText="1"/>
    </xf>
    <xf numFmtId="4" fontId="24" fillId="0" borderId="1" xfId="0" applyNumberFormat="1" applyFont="1" applyBorder="1" applyAlignment="1">
      <alignment horizontal="right" vertical="center"/>
    </xf>
    <xf numFmtId="0" fontId="23" fillId="0" borderId="0" xfId="0" applyFont="1" applyAlignment="1">
      <alignment horizontal="right" vertical="center"/>
    </xf>
    <xf numFmtId="0" fontId="20" fillId="0" borderId="0" xfId="0" applyFont="1" applyAlignment="1">
      <alignment horizontal="left" vertical="center" wrapText="1"/>
    </xf>
    <xf numFmtId="0" fontId="19" fillId="36" borderId="1" xfId="1"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wrapText="1"/>
    </xf>
    <xf numFmtId="0" fontId="19" fillId="36" borderId="14" xfId="1" applyFont="1" applyFill="1" applyBorder="1" applyAlignment="1">
      <alignment horizontal="right" vertical="center" wrapText="1"/>
    </xf>
    <xf numFmtId="0" fontId="0" fillId="0" borderId="0" xfId="0" applyAlignment="1">
      <alignment horizontal="center" vertical="center" wrapText="1"/>
    </xf>
    <xf numFmtId="0" fontId="24" fillId="0" borderId="0" xfId="0" applyFont="1"/>
    <xf numFmtId="0" fontId="0" fillId="0" borderId="0" xfId="0" applyAlignment="1">
      <alignment horizontal="left" vertical="center" wrapText="1"/>
    </xf>
    <xf numFmtId="0" fontId="0" fillId="0" borderId="0" xfId="0" applyAlignment="1">
      <alignment horizontal="left"/>
    </xf>
    <xf numFmtId="4" fontId="24" fillId="37" borderId="1" xfId="0" applyNumberFormat="1" applyFont="1" applyFill="1" applyBorder="1" applyAlignment="1">
      <alignment horizontal="right" vertical="center" wrapText="1"/>
    </xf>
    <xf numFmtId="0" fontId="0" fillId="0" borderId="0" xfId="0" applyAlignment="1">
      <alignment horizontal="left" vertical="top" wrapText="1"/>
    </xf>
    <xf numFmtId="0" fontId="2" fillId="0" borderId="0" xfId="0" applyFont="1" applyAlignment="1">
      <alignment horizontal="left" vertical="center" wrapText="1"/>
    </xf>
    <xf numFmtId="0" fontId="24" fillId="0" borderId="1" xfId="0" applyFont="1" applyBorder="1" applyAlignment="1">
      <alignment horizontal="left" vertical="center"/>
    </xf>
    <xf numFmtId="0" fontId="24" fillId="0" borderId="1" xfId="0" applyFont="1" applyBorder="1"/>
    <xf numFmtId="4" fontId="24" fillId="0" borderId="1" xfId="0" applyNumberFormat="1" applyFont="1" applyBorder="1"/>
    <xf numFmtId="4" fontId="33" fillId="0" borderId="0" xfId="0" applyNumberFormat="1" applyFont="1" applyAlignment="1">
      <alignment horizontal="left" vertical="center"/>
    </xf>
    <xf numFmtId="4" fontId="21" fillId="33" borderId="14" xfId="0" applyNumberFormat="1" applyFont="1" applyFill="1" applyBorder="1" applyAlignment="1">
      <alignment horizontal="right" vertical="center" wrapText="1"/>
    </xf>
    <xf numFmtId="4" fontId="34" fillId="0" borderId="1" xfId="0" applyNumberFormat="1" applyFont="1" applyBorder="1"/>
    <xf numFmtId="0" fontId="34" fillId="0" borderId="1" xfId="0" applyFont="1" applyBorder="1" applyAlignment="1">
      <alignment horizontal="center"/>
    </xf>
    <xf numFmtId="4" fontId="34" fillId="0" borderId="1" xfId="0" applyNumberFormat="1" applyFont="1" applyBorder="1" applyAlignment="1">
      <alignment horizontal="right" vertical="center"/>
    </xf>
    <xf numFmtId="0" fontId="21" fillId="33" borderId="14" xfId="0" applyFont="1" applyFill="1" applyBorder="1" applyAlignment="1">
      <alignment horizontal="center" vertical="center" wrapText="1"/>
    </xf>
    <xf numFmtId="4" fontId="0" fillId="0" borderId="0" xfId="0" applyNumberFormat="1" applyAlignment="1">
      <alignment horizontal="center" vertical="center" wrapText="1"/>
    </xf>
    <xf numFmtId="0" fontId="31" fillId="35" borderId="1" xfId="1" applyFont="1" applyFill="1" applyBorder="1" applyAlignment="1">
      <alignment horizontal="left" vertical="top" wrapText="1"/>
    </xf>
    <xf numFmtId="0" fontId="25" fillId="35" borderId="15" xfId="1" applyFont="1" applyFill="1" applyBorder="1" applyAlignment="1">
      <alignment horizontal="left" vertical="top" wrapText="1"/>
    </xf>
    <xf numFmtId="4" fontId="25" fillId="35" borderId="15" xfId="1" applyNumberFormat="1" applyFont="1" applyFill="1" applyBorder="1" applyAlignment="1">
      <alignment horizontal="left" vertical="top" wrapText="1"/>
    </xf>
    <xf numFmtId="0" fontId="25" fillId="35" borderId="1" xfId="1" applyFont="1" applyFill="1" applyBorder="1" applyAlignment="1">
      <alignment horizontal="left" vertical="top" wrapText="1"/>
    </xf>
    <xf numFmtId="0" fontId="36" fillId="0" borderId="0" xfId="0" applyFont="1" applyAlignment="1">
      <alignment horizontal="left" vertical="center"/>
    </xf>
    <xf numFmtId="4" fontId="36" fillId="0" borderId="0" xfId="0" applyNumberFormat="1" applyFont="1" applyAlignment="1">
      <alignment horizontal="right" vertical="center"/>
    </xf>
    <xf numFmtId="4" fontId="2" fillId="0" borderId="0" xfId="0" applyNumberFormat="1" applyFont="1" applyAlignment="1">
      <alignment horizontal="right" vertical="center" wrapText="1"/>
    </xf>
    <xf numFmtId="0" fontId="24"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6" fillId="0" borderId="0" xfId="0" applyFont="1" applyAlignment="1">
      <alignment horizontal="left" vertical="center" wrapText="1"/>
    </xf>
    <xf numFmtId="0" fontId="25" fillId="35" borderId="15" xfId="1" applyFont="1" applyFill="1" applyBorder="1" applyAlignment="1">
      <alignment vertical="top" wrapText="1"/>
    </xf>
    <xf numFmtId="4" fontId="28" fillId="0" borderId="0" xfId="0" applyNumberFormat="1" applyFont="1" applyAlignment="1">
      <alignment vertical="center"/>
    </xf>
    <xf numFmtId="0" fontId="28" fillId="0" borderId="0" xfId="0" applyFont="1" applyAlignment="1">
      <alignment vertical="center"/>
    </xf>
    <xf numFmtId="4" fontId="19" fillId="33" borderId="14" xfId="1" applyNumberFormat="1" applyFont="1" applyFill="1" applyBorder="1" applyAlignment="1">
      <alignment horizontal="right" vertical="center" wrapText="1"/>
    </xf>
    <xf numFmtId="164" fontId="25" fillId="35" borderId="15" xfId="1" applyNumberFormat="1" applyFont="1" applyFill="1" applyBorder="1" applyAlignment="1">
      <alignment horizontal="left" vertical="top" wrapText="1"/>
    </xf>
    <xf numFmtId="164" fontId="24" fillId="0" borderId="0" xfId="0" applyNumberFormat="1" applyFont="1" applyAlignment="1">
      <alignment horizontal="right" vertical="center" wrapText="1"/>
    </xf>
    <xf numFmtId="164" fontId="27" fillId="0" borderId="0" xfId="0" applyNumberFormat="1" applyFont="1" applyAlignment="1">
      <alignment horizontal="right" vertical="center"/>
    </xf>
    <xf numFmtId="164" fontId="2" fillId="0" borderId="0" xfId="0" applyNumberFormat="1" applyFont="1" applyAlignment="1">
      <alignment horizontal="left" vertical="center"/>
    </xf>
    <xf numFmtId="164" fontId="28" fillId="0" borderId="0" xfId="0" applyNumberFormat="1" applyFont="1" applyAlignment="1">
      <alignment horizontal="right" vertical="center"/>
    </xf>
    <xf numFmtId="164" fontId="29" fillId="0" borderId="0" xfId="0" applyNumberFormat="1" applyFont="1" applyAlignment="1">
      <alignment horizontal="right" vertical="center"/>
    </xf>
    <xf numFmtId="164" fontId="24" fillId="0" borderId="0" xfId="0" applyNumberFormat="1" applyFont="1" applyAlignment="1">
      <alignment horizontal="left" vertical="center" wrapText="1"/>
    </xf>
    <xf numFmtId="164" fontId="2" fillId="0" borderId="0" xfId="0" applyNumberFormat="1" applyFont="1" applyAlignment="1">
      <alignment horizontal="left" vertical="center" wrapText="1"/>
    </xf>
    <xf numFmtId="164" fontId="2" fillId="0" borderId="0" xfId="0" applyNumberFormat="1" applyFont="1" applyAlignment="1">
      <alignment horizontal="right" vertical="center" wrapText="1"/>
    </xf>
    <xf numFmtId="164" fontId="27" fillId="0" borderId="0" xfId="0" applyNumberFormat="1" applyFont="1" applyAlignment="1">
      <alignment horizontal="right" vertical="center" wrapText="1"/>
    </xf>
    <xf numFmtId="0" fontId="19" fillId="33" borderId="14" xfId="1" applyFont="1" applyFill="1" applyBorder="1" applyAlignment="1">
      <alignment horizontal="center" vertical="center" wrapText="1"/>
    </xf>
    <xf numFmtId="0" fontId="24" fillId="37" borderId="0" xfId="0" applyFont="1" applyFill="1" applyAlignment="1">
      <alignment horizontal="left" vertical="center" wrapText="1"/>
    </xf>
    <xf numFmtId="4" fontId="24" fillId="0" borderId="0" xfId="0" applyNumberFormat="1" applyFont="1"/>
    <xf numFmtId="0" fontId="24" fillId="37" borderId="0" xfId="0" applyFont="1" applyFill="1" applyAlignment="1">
      <alignment horizontal="left" vertical="center"/>
    </xf>
    <xf numFmtId="0" fontId="30" fillId="36" borderId="15" xfId="1" applyFont="1" applyFill="1" applyBorder="1" applyAlignment="1">
      <alignment horizontal="right" vertical="center" wrapText="1"/>
    </xf>
    <xf numFmtId="0" fontId="19" fillId="33" borderId="1" xfId="1" applyFont="1" applyFill="1" applyBorder="1" applyAlignment="1">
      <alignment horizontal="left" vertical="center" wrapText="1"/>
    </xf>
    <xf numFmtId="4" fontId="24" fillId="37" borderId="0" xfId="0" applyNumberFormat="1" applyFont="1" applyFill="1" applyAlignment="1">
      <alignment horizontal="left" vertical="center"/>
    </xf>
    <xf numFmtId="3" fontId="25" fillId="35" borderId="15" xfId="1" applyNumberFormat="1" applyFont="1" applyFill="1" applyBorder="1" applyAlignment="1">
      <alignment horizontal="left" vertical="top" wrapText="1"/>
    </xf>
    <xf numFmtId="3" fontId="19" fillId="33" borderId="14" xfId="1" applyNumberFormat="1" applyFont="1" applyFill="1" applyBorder="1" applyAlignment="1">
      <alignment horizontal="right" vertical="center" wrapText="1"/>
    </xf>
    <xf numFmtId="3" fontId="36" fillId="0" borderId="0" xfId="0" applyNumberFormat="1" applyFont="1" applyAlignment="1">
      <alignment horizontal="right" vertical="center"/>
    </xf>
    <xf numFmtId="3" fontId="26" fillId="0" borderId="0" xfId="0" applyNumberFormat="1" applyFont="1" applyAlignment="1">
      <alignment horizontal="right" vertical="center"/>
    </xf>
    <xf numFmtId="3" fontId="24"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2" fillId="0" borderId="0" xfId="0" applyNumberFormat="1" applyFont="1" applyAlignment="1">
      <alignment horizontal="right" vertical="center"/>
    </xf>
    <xf numFmtId="3" fontId="21" fillId="33" borderId="14" xfId="0" applyNumberFormat="1" applyFont="1" applyFill="1" applyBorder="1" applyAlignment="1">
      <alignment horizontal="right" vertical="center" wrapText="1"/>
    </xf>
    <xf numFmtId="3" fontId="24" fillId="0" borderId="0" xfId="0" applyNumberFormat="1" applyFont="1" applyAlignment="1">
      <alignment horizontal="right" vertical="center"/>
    </xf>
    <xf numFmtId="3" fontId="23" fillId="0" borderId="0" xfId="0" applyNumberFormat="1" applyFont="1" applyAlignment="1">
      <alignment horizontal="right" vertical="center"/>
    </xf>
    <xf numFmtId="3" fontId="27" fillId="0" borderId="0" xfId="0" applyNumberFormat="1" applyFont="1" applyAlignment="1">
      <alignment horizontal="right" vertical="center"/>
    </xf>
    <xf numFmtId="4" fontId="34" fillId="0" borderId="0" xfId="0" applyNumberFormat="1" applyFont="1"/>
    <xf numFmtId="4" fontId="34" fillId="0" borderId="0" xfId="0" applyNumberFormat="1" applyFont="1" applyAlignment="1">
      <alignment horizontal="right" vertical="center"/>
    </xf>
    <xf numFmtId="0" fontId="34" fillId="0" borderId="1" xfId="0" applyFont="1" applyBorder="1"/>
    <xf numFmtId="0" fontId="0" fillId="37" borderId="0" xfId="0" applyFill="1" applyAlignment="1">
      <alignment horizontal="left" vertical="center" wrapText="1"/>
    </xf>
    <xf numFmtId="4" fontId="0" fillId="0" borderId="0" xfId="0" applyNumberFormat="1" applyAlignment="1">
      <alignment horizontal="left"/>
    </xf>
    <xf numFmtId="4" fontId="23" fillId="0" borderId="1" xfId="0" applyNumberFormat="1" applyFont="1" applyBorder="1" applyAlignment="1">
      <alignment horizontal="right" vertical="center"/>
    </xf>
    <xf numFmtId="4" fontId="24" fillId="37" borderId="1" xfId="0" applyNumberFormat="1" applyFont="1" applyFill="1" applyBorder="1" applyAlignment="1">
      <alignment horizontal="right" vertical="center"/>
    </xf>
    <xf numFmtId="0" fontId="24" fillId="37" borderId="1" xfId="0" applyFont="1" applyFill="1" applyBorder="1" applyAlignment="1">
      <alignment horizontal="left" vertical="center"/>
    </xf>
    <xf numFmtId="0" fontId="24" fillId="37" borderId="1" xfId="0" applyFont="1" applyFill="1" applyBorder="1" applyAlignment="1">
      <alignment horizontal="right" vertical="center" wrapText="1"/>
    </xf>
    <xf numFmtId="0" fontId="27" fillId="0" borderId="18" xfId="0" applyFont="1" applyBorder="1" applyAlignment="1">
      <alignment horizontal="left" vertical="center" wrapText="1"/>
    </xf>
    <xf numFmtId="0" fontId="37" fillId="40" borderId="1" xfId="0" applyFont="1" applyFill="1" applyBorder="1" applyAlignment="1">
      <alignment horizontal="left" vertical="top" wrapText="1"/>
    </xf>
    <xf numFmtId="0" fontId="37" fillId="40" borderId="1" xfId="0" applyFont="1" applyFill="1" applyBorder="1" applyAlignment="1">
      <alignment horizontal="right" vertical="top" wrapText="1"/>
    </xf>
    <xf numFmtId="0" fontId="35" fillId="0" borderId="0" xfId="0" applyFont="1"/>
    <xf numFmtId="0" fontId="35" fillId="0" borderId="1" xfId="0" applyFont="1" applyBorder="1"/>
    <xf numFmtId="4" fontId="35" fillId="0" borderId="1" xfId="0" applyNumberFormat="1" applyFont="1" applyBorder="1"/>
    <xf numFmtId="0" fontId="38" fillId="41" borderId="1" xfId="0" applyFont="1" applyFill="1" applyBorder="1"/>
    <xf numFmtId="4" fontId="38" fillId="41" borderId="1" xfId="0" applyNumberFormat="1" applyFont="1" applyFill="1" applyBorder="1"/>
    <xf numFmtId="0" fontId="38" fillId="41" borderId="1" xfId="0" applyFont="1" applyFill="1" applyBorder="1" applyAlignment="1">
      <alignment horizontal="left"/>
    </xf>
    <xf numFmtId="0" fontId="23" fillId="0" borderId="0" xfId="0" applyFont="1"/>
    <xf numFmtId="0" fontId="37" fillId="40" borderId="1" xfId="0" applyFont="1" applyFill="1" applyBorder="1" applyAlignment="1">
      <alignment horizontal="left" vertical="top"/>
    </xf>
    <xf numFmtId="0" fontId="27" fillId="0" borderId="24" xfId="0" applyFont="1" applyBorder="1" applyAlignment="1">
      <alignment horizontal="left" vertical="center" wrapText="1"/>
    </xf>
    <xf numFmtId="0" fontId="27" fillId="0" borderId="0" xfId="0" applyFont="1" applyAlignment="1">
      <alignment horizontal="left" vertical="center" wrapText="1"/>
    </xf>
    <xf numFmtId="0" fontId="39" fillId="0" borderId="0" xfId="0" applyFont="1"/>
    <xf numFmtId="0" fontId="0" fillId="0" borderId="1" xfId="0" applyBorder="1"/>
    <xf numFmtId="4" fontId="0" fillId="0" borderId="0" xfId="0" applyNumberFormat="1"/>
    <xf numFmtId="4" fontId="0" fillId="0" borderId="1" xfId="0" applyNumberFormat="1" applyBorder="1"/>
    <xf numFmtId="4" fontId="31" fillId="35" borderId="1" xfId="1" applyNumberFormat="1" applyFont="1" applyFill="1" applyBorder="1" applyAlignment="1">
      <alignment horizontal="left" vertical="top" wrapText="1"/>
    </xf>
    <xf numFmtId="0" fontId="34" fillId="42" borderId="11" xfId="0" applyFont="1" applyFill="1" applyBorder="1" applyAlignment="1">
      <alignment horizontal="center"/>
    </xf>
    <xf numFmtId="0" fontId="34" fillId="42" borderId="13" xfId="0" applyFont="1" applyFill="1" applyBorder="1" applyAlignment="1">
      <alignment horizontal="center"/>
    </xf>
    <xf numFmtId="14" fontId="0" fillId="0" borderId="1" xfId="0" applyNumberFormat="1" applyBorder="1"/>
    <xf numFmtId="0" fontId="34" fillId="33" borderId="1" xfId="0" applyFont="1" applyFill="1" applyBorder="1" applyAlignment="1">
      <alignment horizontal="center"/>
    </xf>
    <xf numFmtId="4" fontId="34" fillId="33" borderId="1" xfId="0" applyNumberFormat="1" applyFont="1" applyFill="1" applyBorder="1"/>
    <xf numFmtId="14" fontId="31" fillId="35" borderId="1" xfId="1" applyNumberFormat="1" applyFont="1" applyFill="1" applyBorder="1" applyAlignment="1">
      <alignment horizontal="left" vertical="top" wrapText="1"/>
    </xf>
    <xf numFmtId="14" fontId="0" fillId="0" borderId="0" xfId="0" applyNumberFormat="1"/>
    <xf numFmtId="0" fontId="24" fillId="34" borderId="1" xfId="0" applyFont="1" applyFill="1" applyBorder="1" applyAlignment="1">
      <alignment horizontal="right" vertical="center" wrapText="1"/>
    </xf>
    <xf numFmtId="0" fontId="24" fillId="37" borderId="14" xfId="0" applyFont="1" applyFill="1" applyBorder="1" applyAlignment="1">
      <alignment horizontal="left" vertical="center" wrapText="1"/>
    </xf>
    <xf numFmtId="0" fontId="24" fillId="37" borderId="11" xfId="0" applyFont="1" applyFill="1" applyBorder="1" applyAlignment="1">
      <alignment horizontal="left" vertical="center" wrapText="1"/>
    </xf>
    <xf numFmtId="0" fontId="24" fillId="0" borderId="19" xfId="0" applyFont="1" applyBorder="1" applyAlignment="1">
      <alignment horizontal="left" vertical="center" wrapText="1"/>
    </xf>
    <xf numFmtId="0" fontId="24" fillId="0" borderId="0" xfId="0" applyFont="1" applyAlignment="1">
      <alignment horizontal="left"/>
    </xf>
    <xf numFmtId="0" fontId="23" fillId="39" borderId="1" xfId="0" applyFont="1" applyFill="1" applyBorder="1" applyAlignment="1">
      <alignment horizontal="left" vertical="center" wrapText="1"/>
    </xf>
    <xf numFmtId="4" fontId="24" fillId="37" borderId="1" xfId="0" applyNumberFormat="1" applyFont="1" applyFill="1" applyBorder="1" applyAlignment="1">
      <alignment horizontal="left" vertical="center" wrapText="1"/>
    </xf>
    <xf numFmtId="0" fontId="23" fillId="37" borderId="1" xfId="0" applyFont="1" applyFill="1" applyBorder="1" applyAlignment="1" applyProtection="1">
      <alignment horizontal="left" vertical="center" wrapText="1"/>
      <protection locked="0"/>
    </xf>
    <xf numFmtId="14" fontId="24" fillId="34" borderId="1" xfId="0" applyNumberFormat="1" applyFont="1" applyFill="1" applyBorder="1" applyAlignment="1">
      <alignment horizontal="right" vertical="center" wrapText="1"/>
    </xf>
    <xf numFmtId="4" fontId="24" fillId="34" borderId="1" xfId="0" applyNumberFormat="1" applyFont="1" applyFill="1" applyBorder="1" applyAlignment="1">
      <alignment horizontal="right" vertical="center" wrapText="1"/>
    </xf>
    <xf numFmtId="0" fontId="24" fillId="37" borderId="0" xfId="0" applyFont="1" applyFill="1" applyAlignment="1">
      <alignment horizontal="left"/>
    </xf>
    <xf numFmtId="0" fontId="24" fillId="37" borderId="15" xfId="0" applyFont="1" applyFill="1" applyBorder="1" applyAlignment="1">
      <alignment horizontal="left" vertical="center" wrapText="1"/>
    </xf>
    <xf numFmtId="0" fontId="35" fillId="37" borderId="1" xfId="0" applyFont="1" applyFill="1" applyBorder="1" applyAlignment="1">
      <alignment horizontal="left" vertical="center" wrapText="1"/>
    </xf>
    <xf numFmtId="0" fontId="23" fillId="37" borderId="1" xfId="0" applyFont="1" applyFill="1" applyBorder="1" applyAlignment="1">
      <alignment horizontal="left" vertical="center" wrapText="1"/>
    </xf>
    <xf numFmtId="49" fontId="23" fillId="37" borderId="1" xfId="0" applyNumberFormat="1" applyFont="1" applyFill="1" applyBorder="1" applyAlignment="1">
      <alignment horizontal="left" vertical="center" wrapText="1"/>
    </xf>
    <xf numFmtId="0" fontId="23" fillId="37" borderId="1" xfId="0" quotePrefix="1" applyFont="1" applyFill="1" applyBorder="1" applyAlignment="1">
      <alignment horizontal="left" vertical="center" wrapText="1"/>
    </xf>
    <xf numFmtId="4" fontId="24" fillId="37" borderId="1" xfId="0" applyNumberFormat="1" applyFont="1" applyFill="1" applyBorder="1" applyAlignment="1" applyProtection="1">
      <alignment horizontal="right" vertical="center" wrapText="1"/>
      <protection locked="0"/>
    </xf>
    <xf numFmtId="4" fontId="23" fillId="37" borderId="1" xfId="0" applyNumberFormat="1" applyFont="1" applyFill="1" applyBorder="1" applyAlignment="1" applyProtection="1">
      <alignment horizontal="right" vertical="center" wrapText="1"/>
      <protection locked="0"/>
    </xf>
    <xf numFmtId="49" fontId="23" fillId="37" borderId="1" xfId="0" applyNumberFormat="1" applyFont="1" applyFill="1" applyBorder="1" applyAlignment="1">
      <alignment horizontal="left" vertical="center" wrapText="1" readingOrder="1"/>
    </xf>
    <xf numFmtId="49" fontId="24" fillId="0" borderId="0" xfId="0" applyNumberFormat="1" applyFont="1" applyAlignment="1">
      <alignment horizontal="left" vertical="center" wrapText="1"/>
    </xf>
    <xf numFmtId="49" fontId="41" fillId="37" borderId="1" xfId="0" applyNumberFormat="1" applyFont="1" applyFill="1" applyBorder="1" applyAlignment="1">
      <alignment horizontal="left" vertical="center" wrapText="1" readingOrder="1"/>
    </xf>
    <xf numFmtId="1" fontId="23" fillId="37" borderId="1" xfId="0" applyNumberFormat="1" applyFont="1" applyFill="1" applyBorder="1" applyAlignment="1">
      <alignment horizontal="left" vertical="center" wrapText="1" readingOrder="1"/>
    </xf>
    <xf numFmtId="49" fontId="23" fillId="37" borderId="1" xfId="0" quotePrefix="1" applyNumberFormat="1" applyFont="1" applyFill="1" applyBorder="1" applyAlignment="1">
      <alignment horizontal="left" vertical="center" wrapText="1" readingOrder="1"/>
    </xf>
    <xf numFmtId="0" fontId="23" fillId="37" borderId="1" xfId="43" applyFont="1" applyFill="1" applyBorder="1" applyAlignment="1">
      <alignment horizontal="left" vertical="center"/>
    </xf>
    <xf numFmtId="0" fontId="2" fillId="0" borderId="0" xfId="0" applyFont="1" applyAlignment="1">
      <alignment horizontal="center" vertical="center" wrapText="1"/>
    </xf>
    <xf numFmtId="0" fontId="2" fillId="0" borderId="0" xfId="0" applyFont="1"/>
    <xf numFmtId="0" fontId="21" fillId="33" borderId="1" xfId="0" applyFont="1" applyFill="1" applyBorder="1" applyAlignment="1">
      <alignment horizontal="center" vertical="center" wrapText="1"/>
    </xf>
    <xf numFmtId="4" fontId="21" fillId="33" borderId="1" xfId="0" applyNumberFormat="1" applyFont="1" applyFill="1" applyBorder="1" applyAlignment="1" applyProtection="1">
      <alignment horizontal="right" vertical="center" wrapText="1"/>
      <protection locked="0"/>
    </xf>
    <xf numFmtId="164" fontId="23" fillId="37" borderId="1" xfId="0" applyNumberFormat="1" applyFont="1" applyFill="1" applyBorder="1" applyAlignment="1" applyProtection="1">
      <alignment horizontal="right" vertical="center" wrapText="1"/>
      <protection locked="0"/>
    </xf>
    <xf numFmtId="165" fontId="24" fillId="37" borderId="1" xfId="0" applyNumberFormat="1" applyFont="1" applyFill="1" applyBorder="1" applyAlignment="1">
      <alignment horizontal="left" vertical="center" wrapText="1"/>
    </xf>
    <xf numFmtId="4" fontId="24" fillId="37" borderId="1" xfId="0" applyNumberFormat="1" applyFont="1" applyFill="1" applyBorder="1" applyAlignment="1">
      <alignment vertical="center"/>
    </xf>
    <xf numFmtId="4" fontId="24" fillId="0" borderId="19" xfId="0" applyNumberFormat="1" applyFont="1" applyBorder="1" applyAlignment="1">
      <alignment vertical="center"/>
    </xf>
    <xf numFmtId="4" fontId="25" fillId="35" borderId="1" xfId="1" applyNumberFormat="1" applyFont="1" applyFill="1" applyBorder="1" applyAlignment="1">
      <alignment vertical="top" wrapText="1"/>
    </xf>
    <xf numFmtId="4" fontId="19" fillId="36" borderId="15" xfId="1" applyNumberFormat="1" applyFont="1" applyFill="1" applyBorder="1" applyAlignment="1">
      <alignment vertical="center"/>
    </xf>
    <xf numFmtId="4" fontId="19" fillId="36" borderId="1" xfId="1" applyNumberFormat="1" applyFont="1" applyFill="1" applyBorder="1" applyAlignment="1">
      <alignment vertical="center"/>
    </xf>
    <xf numFmtId="4" fontId="19" fillId="36" borderId="14" xfId="1" applyNumberFormat="1" applyFont="1" applyFill="1" applyBorder="1" applyAlignment="1">
      <alignment vertical="center"/>
    </xf>
    <xf numFmtId="4" fontId="19" fillId="33" borderId="1" xfId="1" applyNumberFormat="1" applyFont="1" applyFill="1" applyBorder="1" applyAlignment="1">
      <alignment vertical="center"/>
    </xf>
    <xf numFmtId="4" fontId="2" fillId="0" borderId="0" xfId="0" applyNumberFormat="1" applyFont="1" applyAlignment="1">
      <alignment vertical="center"/>
    </xf>
    <xf numFmtId="0" fontId="42" fillId="40" borderId="1" xfId="0" applyFont="1" applyFill="1" applyBorder="1" applyAlignment="1">
      <alignment horizontal="left" vertical="top" wrapText="1"/>
    </xf>
    <xf numFmtId="0" fontId="42" fillId="0" borderId="0" xfId="0" applyFont="1" applyAlignment="1">
      <alignment horizontal="left" vertical="top" wrapText="1"/>
    </xf>
    <xf numFmtId="0" fontId="39" fillId="0" borderId="1" xfId="0" applyFont="1" applyBorder="1"/>
    <xf numFmtId="4" fontId="39" fillId="0" borderId="1" xfId="0" applyNumberFormat="1" applyFont="1" applyBorder="1"/>
    <xf numFmtId="14" fontId="39" fillId="0" borderId="1" xfId="0" applyNumberFormat="1" applyFont="1" applyBorder="1"/>
    <xf numFmtId="0" fontId="43" fillId="43" borderId="11" xfId="0" applyFont="1" applyFill="1" applyBorder="1"/>
    <xf numFmtId="0" fontId="43" fillId="43" borderId="12" xfId="0" applyFont="1" applyFill="1" applyBorder="1"/>
    <xf numFmtId="4" fontId="43" fillId="43" borderId="12" xfId="0" applyNumberFormat="1" applyFont="1" applyFill="1" applyBorder="1"/>
    <xf numFmtId="0" fontId="43" fillId="43" borderId="13" xfId="0" applyFont="1" applyFill="1" applyBorder="1"/>
    <xf numFmtId="0" fontId="44" fillId="43" borderId="11" xfId="0" applyFont="1" applyFill="1" applyBorder="1"/>
    <xf numFmtId="0" fontId="44" fillId="43" borderId="12" xfId="0" applyFont="1" applyFill="1" applyBorder="1"/>
    <xf numFmtId="0" fontId="44" fillId="43" borderId="13" xfId="0" applyFont="1" applyFill="1" applyBorder="1"/>
    <xf numFmtId="0" fontId="39" fillId="0" borderId="0" xfId="0" applyFont="1" applyAlignment="1">
      <alignment horizontal="left" indent="2"/>
    </xf>
    <xf numFmtId="4" fontId="24" fillId="0" borderId="0" xfId="0" applyNumberFormat="1" applyFont="1" applyAlignment="1">
      <alignment horizontal="right" vertical="center" wrapText="1"/>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34" fillId="38" borderId="11" xfId="0" applyFont="1" applyFill="1" applyBorder="1" applyAlignment="1">
      <alignment horizontal="center"/>
    </xf>
    <xf numFmtId="0" fontId="34" fillId="38" borderId="13" xfId="0" applyFont="1" applyFill="1" applyBorder="1" applyAlignment="1">
      <alignment horizontal="center"/>
    </xf>
    <xf numFmtId="0" fontId="19" fillId="36" borderId="20" xfId="1" applyFont="1" applyFill="1" applyBorder="1" applyAlignment="1">
      <alignment horizontal="center" vertical="center" wrapText="1"/>
    </xf>
    <xf numFmtId="0" fontId="19" fillId="36" borderId="17" xfId="1" applyFont="1" applyFill="1" applyBorder="1" applyAlignment="1">
      <alignment horizontal="center" vertical="center" wrapText="1"/>
    </xf>
    <xf numFmtId="0" fontId="19" fillId="36" borderId="12" xfId="1" applyFont="1" applyFill="1" applyBorder="1" applyAlignment="1">
      <alignment horizontal="center" vertical="center" wrapText="1"/>
    </xf>
    <xf numFmtId="0" fontId="19" fillId="36" borderId="13" xfId="1" applyFont="1" applyFill="1" applyBorder="1" applyAlignment="1">
      <alignment horizontal="center" vertical="center" wrapText="1"/>
    </xf>
    <xf numFmtId="0" fontId="27" fillId="0" borderId="1" xfId="1" applyFont="1" applyBorder="1" applyAlignment="1">
      <alignment horizontal="left" vertical="center" wrapText="1"/>
    </xf>
    <xf numFmtId="0" fontId="19" fillId="36" borderId="24" xfId="1" applyFont="1" applyFill="1" applyBorder="1" applyAlignment="1">
      <alignment horizontal="center" vertical="center" wrapText="1"/>
    </xf>
    <xf numFmtId="0" fontId="19" fillId="36" borderId="16" xfId="1" applyFont="1" applyFill="1" applyBorder="1" applyAlignment="1">
      <alignment horizontal="center"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4" fillId="38" borderId="1" xfId="0" applyFont="1" applyFill="1" applyBorder="1" applyAlignment="1">
      <alignment horizontal="center"/>
    </xf>
    <xf numFmtId="0" fontId="22" fillId="0" borderId="1" xfId="1" applyFont="1" applyBorder="1" applyAlignment="1">
      <alignment horizontal="center" vertical="center"/>
    </xf>
    <xf numFmtId="0" fontId="19" fillId="33" borderId="1" xfId="1" applyFont="1" applyFill="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32" fillId="0" borderId="21" xfId="0" applyFont="1" applyBorder="1" applyAlignment="1">
      <alignment horizontal="left" vertical="center" wrapText="1"/>
    </xf>
    <xf numFmtId="0" fontId="32" fillId="0" borderId="20" xfId="0" applyFont="1" applyBorder="1" applyAlignment="1">
      <alignment horizontal="left" vertical="center" wrapText="1"/>
    </xf>
    <xf numFmtId="0" fontId="32" fillId="0" borderId="17" xfId="0" applyFont="1" applyBorder="1" applyAlignment="1">
      <alignment horizontal="left" vertical="center" wrapText="1"/>
    </xf>
    <xf numFmtId="0" fontId="27" fillId="0" borderId="22" xfId="0" applyFont="1" applyBorder="1" applyAlignment="1">
      <alignment horizontal="left" vertical="center" wrapText="1"/>
    </xf>
    <xf numFmtId="0" fontId="27" fillId="0" borderId="0" xfId="0" applyFont="1" applyAlignment="1">
      <alignment horizontal="left" vertical="center" wrapText="1"/>
    </xf>
    <xf numFmtId="0" fontId="27" fillId="0" borderId="23" xfId="0" applyFont="1" applyBorder="1" applyAlignment="1">
      <alignment horizontal="left" vertical="center" wrapText="1"/>
    </xf>
    <xf numFmtId="0" fontId="27" fillId="0" borderId="18" xfId="0" applyFont="1" applyBorder="1" applyAlignment="1">
      <alignment horizontal="left" vertical="center" wrapText="1"/>
    </xf>
    <xf numFmtId="0" fontId="27" fillId="0" borderId="24" xfId="0" applyFont="1" applyBorder="1" applyAlignment="1">
      <alignment horizontal="left" vertical="center" wrapText="1"/>
    </xf>
    <xf numFmtId="0" fontId="27" fillId="0" borderId="16" xfId="0" applyFont="1" applyBorder="1" applyAlignment="1">
      <alignment horizontal="left" vertical="center" wrapText="1"/>
    </xf>
    <xf numFmtId="0" fontId="35" fillId="0" borderId="0" xfId="0" applyFont="1"/>
    <xf numFmtId="0" fontId="22" fillId="0" borderId="1" xfId="0" applyFont="1" applyBorder="1" applyAlignment="1">
      <alignment horizontal="center" vertical="center"/>
    </xf>
    <xf numFmtId="0" fontId="35" fillId="0" borderId="20" xfId="0" applyFont="1" applyBorder="1"/>
    <xf numFmtId="0" fontId="32" fillId="0" borderId="1" xfId="0" applyFont="1" applyBorder="1" applyAlignment="1">
      <alignment horizontal="lef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Hyperlink" xfId="43" builtinId="8"/>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9">
    <dxf>
      <fill>
        <patternFill>
          <bgColor theme="0" tint="-0.34998626667073579"/>
        </patternFill>
      </fill>
    </dxf>
    <dxf>
      <fill>
        <patternFill>
          <bgColor theme="0" tint="-4.9989318521683403E-2"/>
        </patternFill>
      </fill>
    </dxf>
    <dxf>
      <fill>
        <patternFill>
          <bgColor theme="0" tint="-0.14996795556505021"/>
        </patternFill>
      </fill>
    </dxf>
    <dxf>
      <fill>
        <patternFill>
          <bgColor theme="4" tint="0.79998168889431442"/>
        </patternFill>
      </fill>
    </dxf>
    <dxf>
      <fill>
        <patternFill>
          <bgColor theme="4" tint="0.39994506668294322"/>
        </patternFill>
      </fill>
    </dxf>
    <dxf>
      <fill>
        <patternFill>
          <bgColor theme="4" tint="-0.24994659260841701"/>
        </patternFill>
      </fill>
    </dxf>
    <dxf>
      <fill>
        <patternFill>
          <bgColor theme="9" tint="0.59996337778862885"/>
        </patternFill>
      </fill>
    </dxf>
    <dxf>
      <fill>
        <patternFill>
          <bgColor theme="9" tint="0.39994506668294322"/>
        </patternFill>
      </fill>
    </dxf>
    <dxf>
      <fill>
        <patternFill>
          <bgColor theme="9" tint="-0.24994659260841701"/>
        </patternFill>
      </fill>
    </dxf>
  </dxfs>
  <tableStyles count="0" defaultTableStyle="TableStyleMedium2" defaultPivotStyle="PivotStyleLight16"/>
  <colors>
    <mruColors>
      <color rgb="FFFFFF99"/>
      <color rgb="FF00FFFF"/>
      <color rgb="FFFF66FF"/>
      <color rgb="FF66FF33"/>
      <color rgb="FFFFFF00"/>
      <color rgb="FFCCFF33"/>
      <color rgb="FFFFCCFF"/>
      <color rgb="FFFFFF66"/>
      <color rgb="FFFF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projecten/agressie%20en%20vrijheidsbeperkende%20maatregelen/3_dossiers/4%20dossiermappen/PVA%20102%20De%20Vijver%20-%20Deurne" TargetMode="External"/><Relationship Id="rId18" Type="http://schemas.openxmlformats.org/officeDocument/2006/relationships/hyperlink" Target="../../../../../projecten/agressie%20en%20vrijheidsbeperkende%20maatregelen/3_dossiers/4%20dossiermappen/PVA%20133%20Pamela%20-%20Kortrijk" TargetMode="External"/><Relationship Id="rId26" Type="http://schemas.openxmlformats.org/officeDocument/2006/relationships/hyperlink" Target="../../../../../projecten/agressie%20en%20vrijheidsbeperkende%20maatregelen/3_dossiers/4%20dossiermappen/PVA%20010%20quater%20Steevliet%20-%20Melle" TargetMode="External"/><Relationship Id="rId39" Type="http://schemas.openxmlformats.org/officeDocument/2006/relationships/hyperlink" Target="../../../../../projecten/agressie%20en%20vrijheidsbeperkende%20maatregelen/3_dossiers/4%20dossiermappen/PVA%20028%20tris%20Medisch%20Centrum%20Sint%20Jozef%20-%20Bilzen" TargetMode="External"/><Relationship Id="rId21" Type="http://schemas.openxmlformats.org/officeDocument/2006/relationships/hyperlink" Target="../../../../../projecten/agressie%20en%20vrijheidsbeperkende%20maatregelen/3_dossiers/4%20dossiermappen/PVA%20142%20Schoonderhage%20-%20Pollare" TargetMode="External"/><Relationship Id="rId34" Type="http://schemas.openxmlformats.org/officeDocument/2006/relationships/hyperlink" Target="../../../../../projecten/agressie%20en%20vrijheidsbeperkende%20maatregelen/3_dossiers/4%20dossiermappen/PVA%20146%20Sporen%20-%20Heverlee" TargetMode="External"/><Relationship Id="rId42" Type="http://schemas.openxmlformats.org/officeDocument/2006/relationships/hyperlink" Target="../../../../../projecten/agressie%20en%20vrijheidsbeperkende%20maatregelen/3_dossiers/4%20dossiermappen/PVA%20044%20bis%20Emiliani%20-%20Lokeren" TargetMode="External"/><Relationship Id="rId47" Type="http://schemas.openxmlformats.org/officeDocument/2006/relationships/hyperlink" Target="../../../../../projecten/agressie%20en%20vrijheidsbeperkende%20maatregelen/3_dossiers/4%20dossiermappen/PVA%20111%20t%20Weyerke%20-%20Heusen-Zolder" TargetMode="External"/><Relationship Id="rId50" Type="http://schemas.openxmlformats.org/officeDocument/2006/relationships/hyperlink" Target="../../../../../projecten/agressie%20en%20vrijheidsbeperkende%20maatregelen/3_dossiers/4%20dossiermappen/PVA%20120%20Hof%20Ter%20Schelde%20-%20Antwerpen" TargetMode="External"/><Relationship Id="rId55" Type="http://schemas.openxmlformats.org/officeDocument/2006/relationships/hyperlink" Target="../../../../../projecten/agressie%20en%20vrijheidsbeperkende%20maatregelen/3_dossiers/4%20dossiermappen/PVA%20128%20Monsheide%20-%20Peer" TargetMode="External"/><Relationship Id="rId63" Type="http://schemas.openxmlformats.org/officeDocument/2006/relationships/hyperlink" Target="../../../../../projecten/agressie%20en%20vrijheidsbeperkende%20maatregelen/3_dossiers/4%20dossiermappen/PVA%20148%20Zonnehoeve%20Living+%20-%20Eke" TargetMode="External"/><Relationship Id="rId68" Type="http://schemas.openxmlformats.org/officeDocument/2006/relationships/hyperlink" Target="../../../../../projecten/agressie%20en%20vrijheidsbeperkende%20maatregelen/3_dossiers/4%20dossiermappen/PVA%20112%20Bethani&#235;%20-%20Zoersel" TargetMode="External"/><Relationship Id="rId7" Type="http://schemas.openxmlformats.org/officeDocument/2006/relationships/hyperlink" Target="../../../../../projecten/agressie%20en%20vrijheidsbeperkende%20maatregelen/3_dossiers/4%20dossiermappen/PVA%20058%20tris%20Adem%20-%20Lovenjoel" TargetMode="External"/><Relationship Id="rId2" Type="http://schemas.openxmlformats.org/officeDocument/2006/relationships/hyperlink" Target="../../../../../../../:f:/r/sites/vipa/projecten/agressie%20en%20vrijheidsbeperkende%20maatregelen/3_dossiers/4%20dossiermappen/PVA%20119%20Groep%20Phillipus%20Neri%20GPN%20GGZ%20TBE%20Waas%20en%20Dender%20PZ%20St-Lucia?csf=1&amp;web=1&amp;e=yYOjb2" TargetMode="External"/><Relationship Id="rId16" Type="http://schemas.openxmlformats.org/officeDocument/2006/relationships/hyperlink" Target="../../../../../projecten/agressie%20en%20vrijheidsbeperkende%20maatregelen/3_dossiers/4%20dossiermappen/PVA%20121%20Huize%20Eyckerheide%20-%20Bornem" TargetMode="External"/><Relationship Id="rId29" Type="http://schemas.openxmlformats.org/officeDocument/2006/relationships/hyperlink" Target="../../../../../projecten/agressie%20en%20vrijheidsbeperkende%20maatregelen/3_dossiers/4%20dossiermappen/PVA%20048%20bis%20Covida%20-%20Maaseik" TargetMode="External"/><Relationship Id="rId1" Type="http://schemas.openxmlformats.org/officeDocument/2006/relationships/hyperlink" Target="../../../../../../../:f:/r/sites/vipa/projecten/agressie%20en%20vrijheidsbeperkende%20maatregelen/3_dossiers/4%20dossiermappen/PVA%20113%20AZ%20Delta%20-%20Roeselare?csf=1&amp;web=1&amp;e=PyCbhA" TargetMode="External"/><Relationship Id="rId6" Type="http://schemas.openxmlformats.org/officeDocument/2006/relationships/hyperlink" Target="../../../../../../../:f:/r/sites/vipa/projecten/agressie%20en%20vrijheidsbeperkende%20maatregelen/3_dossiers/4%20dossiermappen/PVA%20024%20quater%20Hagewinde%20MFC%20-%20Lokeren?csf=1&amp;web=1&amp;e=RvwTkS" TargetMode="External"/><Relationship Id="rId11" Type="http://schemas.openxmlformats.org/officeDocument/2006/relationships/hyperlink" Target="../../../../../projecten/agressie%20en%20vrijheidsbeperkende%20maatregelen/3_dossiers/4%20dossiermappen/PVA%20066%20tris%20Inspirant%20-%20Oostduinkerke" TargetMode="External"/><Relationship Id="rId24" Type="http://schemas.openxmlformats.org/officeDocument/2006/relationships/hyperlink" Target="../../../../../projecten/agressie%20en%20vrijheidsbeperkende%20maatregelen/3_dossiers/4%20dossiermappen/PVA%20151%20Raakzaam%20-%20Sint-Niklaas" TargetMode="External"/><Relationship Id="rId32" Type="http://schemas.openxmlformats.org/officeDocument/2006/relationships/hyperlink" Target="../../../../../projecten/agressie%20en%20vrijheidsbeperkende%20maatregelen/3_dossiers/4%20dossiermappen/PVA%20117%20OC%20Cirkant%20-%20Aartrijke" TargetMode="External"/><Relationship Id="rId37" Type="http://schemas.openxmlformats.org/officeDocument/2006/relationships/hyperlink" Target="../../../../../projecten/agressie%20en%20vrijheidsbeperkende%20maatregelen/3_dossiers/4%20dossiermappen/PVA%20017%20bis%20PC%20Dr%20Guislain%20-%20Gent" TargetMode="External"/><Relationship Id="rId40" Type="http://schemas.openxmlformats.org/officeDocument/2006/relationships/hyperlink" Target="../../../../../projecten/agressie%20en%20vrijheidsbeperkende%20maatregelen/3_dossiers/4%20dossiermappen/PVA%20029%20tris%20Vitaz%20-%20Sint-Niklaas" TargetMode="External"/><Relationship Id="rId45" Type="http://schemas.openxmlformats.org/officeDocument/2006/relationships/hyperlink" Target="../../../../../projecten/agressie%20en%20vrijheidsbeperkende%20maatregelen/3_dossiers/4%20dossiermappen/PVA%20086%20bis%20Zorggroep%20Multiversum%20-%20Boechout" TargetMode="External"/><Relationship Id="rId53" Type="http://schemas.openxmlformats.org/officeDocument/2006/relationships/hyperlink" Target="../../../../../projecten/agressie%20en%20vrijheidsbeperkende%20maatregelen/3_dossiers/4%20dossiermappen/PVA%20125%20Koniklijk%20Instituut_Woluwe%20-%20Sint-Lambrechts-Woluwe" TargetMode="External"/><Relationship Id="rId58" Type="http://schemas.openxmlformats.org/officeDocument/2006/relationships/hyperlink" Target="../../../../../projecten/agressie%20en%20vrijheidsbeperkende%20maatregelen/3_dossiers/4%20dossiermappen/PVA%20135%20PC%20Sint%20Amandus%20-%20Beernem" TargetMode="External"/><Relationship Id="rId66" Type="http://schemas.openxmlformats.org/officeDocument/2006/relationships/hyperlink" Target="../../../../../projecten/agressie%20en%20vrijheidsbeperkende%20maatregelen/3_dossiers/4%20dossiermappen/PVA%20155%20Merlijn%20-%20Deurne" TargetMode="External"/><Relationship Id="rId5" Type="http://schemas.openxmlformats.org/officeDocument/2006/relationships/hyperlink" Target="../../../../../../../:f:/r/sites/vipa/projecten/agressie%20en%20vrijheidsbeperkende%20maatregelen/3_dossiers/4%20dossiermappen/PVA%20009%20tris%20Jeugdzorg%20Emmaus%20Mechelen?csf=1&amp;web=1&amp;e=EklHQJ" TargetMode="External"/><Relationship Id="rId15" Type="http://schemas.openxmlformats.org/officeDocument/2006/relationships/hyperlink" Target="../../../../../projecten/agressie%20en%20vrijheidsbeperkende%20maatregelen/3_dossiers/4%20dossiermappen/PVA%20116%20AZ%20West%20-%20Veurne" TargetMode="External"/><Relationship Id="rId23" Type="http://schemas.openxmlformats.org/officeDocument/2006/relationships/hyperlink" Target="../../../../../projecten/agressie%20en%20vrijheidsbeperkende%20maatregelen/3_dossiers/4%20dossiermappen/PVA%20149%20Zonnelied%20-%20Roosdaal" TargetMode="External"/><Relationship Id="rId28" Type="http://schemas.openxmlformats.org/officeDocument/2006/relationships/hyperlink" Target="../../../../../projecten/agressie%20en%20vrijheidsbeperkende%20maatregelen/3_dossiers/4%20dossiermappen/PVA%20038%20tris%20VOT%20voor%20ZW%20Vlaanderen%20-%20Ieper" TargetMode="External"/><Relationship Id="rId36" Type="http://schemas.openxmlformats.org/officeDocument/2006/relationships/hyperlink" Target="../../../../../projecten/agressie%20en%20vrijheidsbeperkende%20maatregelen/3_dossiers/4%20dossiermappen/PVA%20126%20Mariahuis%20-%20Alken" TargetMode="External"/><Relationship Id="rId49" Type="http://schemas.openxmlformats.org/officeDocument/2006/relationships/hyperlink" Target="../../../../../projecten/agressie%20en%20vrijheidsbeperkende%20maatregelen/3_dossiers/4%20dossiermappen/PVA%20115%20AZ%20Oostende%20-%20Oostende" TargetMode="External"/><Relationship Id="rId57" Type="http://schemas.openxmlformats.org/officeDocument/2006/relationships/hyperlink" Target="../../../../../projecten/agressie%20en%20vrijheidsbeperkende%20maatregelen/3_dossiers/4%20dossiermappen/PVA%20131%20Oostrem%20-%20Herent" TargetMode="External"/><Relationship Id="rId61" Type="http://schemas.openxmlformats.org/officeDocument/2006/relationships/hyperlink" Target="../../../../../projecten/agressie%20en%20vrijheidsbeperkende%20maatregelen/3_dossiers/4%20dossiermappen/PVA%20141%20PZ%20Sint-Annendael%20Grauwzusters%20-%20Diest" TargetMode="External"/><Relationship Id="rId10" Type="http://schemas.openxmlformats.org/officeDocument/2006/relationships/hyperlink" Target="../../../../../projecten/agressie%20en%20vrijheidsbeperkende%20maatregelen/3_dossiers/4%20dossiermappen/PVA%20015%20quater%20OPZ%20-%20Geel" TargetMode="External"/><Relationship Id="rId19" Type="http://schemas.openxmlformats.org/officeDocument/2006/relationships/hyperlink" Target="../../../../../projecten/agressie%20en%20vrijheidsbeperkende%20maatregelen/3_dossiers/4%20dossiermappen/PVA%20134%20PC%20Ariadne%20-%20Lede" TargetMode="External"/><Relationship Id="rId31" Type="http://schemas.openxmlformats.org/officeDocument/2006/relationships/hyperlink" Target="../../../../../projecten/agressie%20en%20vrijheidsbeperkende%20maatregelen/3_dossiers/4%20dossiermappen/PVA%20108%20PC%20Sint-Jan%20Baptist%20-%20Zelzate" TargetMode="External"/><Relationship Id="rId44" Type="http://schemas.openxmlformats.org/officeDocument/2006/relationships/hyperlink" Target="../../../../../projecten/agressie%20en%20vrijheidsbeperkende%20maatregelen/3_dossiers/4%20dossiermappen/PVA%20085%20bis%20Huize%20Tordale%20-%20Torhout" TargetMode="External"/><Relationship Id="rId52" Type="http://schemas.openxmlformats.org/officeDocument/2006/relationships/hyperlink" Target="../../../../../projecten/agressie%20en%20vrijheidsbeperkende%20maatregelen/3_dossiers/4%20dossiermappen/PVA%20124%20Klim%20-%20Diegem" TargetMode="External"/><Relationship Id="rId60" Type="http://schemas.openxmlformats.org/officeDocument/2006/relationships/hyperlink" Target="../../../../../projecten/agressie%20en%20vrijheidsbeperkende%20maatregelen/3_dossiers/4%20dossiermappen/PVA%20140%20PZ%20Sint-Alexius%20-%20Grimbergen" TargetMode="External"/><Relationship Id="rId65" Type="http://schemas.openxmlformats.org/officeDocument/2006/relationships/hyperlink" Target="../../../../../projecten/agressie%20en%20vrijheidsbeperkende%20maatregelen/3_dossiers/4%20dossiermappen/PVA%20154%20Moza&#239;k%20-%20Oostakker" TargetMode="External"/><Relationship Id="rId4" Type="http://schemas.openxmlformats.org/officeDocument/2006/relationships/hyperlink" Target="../../../../../../../:f:/r/sites/vipa/projecten/agressie%20en%20vrijheidsbeperkende%20maatregelen/3_dossiers/4%20dossiermappen/PVA%20006%20bis%20Cirkant_Turnhout?csf=1&amp;web=1&amp;e=B2JnOY" TargetMode="External"/><Relationship Id="rId9" Type="http://schemas.openxmlformats.org/officeDocument/2006/relationships/hyperlink" Target="../../../../../projecten/agressie%20en%20vrijheidsbeperkende%20maatregelen/3_dossiers/4%20dossiermappen/PVA%20011%20quater%20Het%20Giels%20Bos%20-%20Gierle" TargetMode="External"/><Relationship Id="rId14" Type="http://schemas.openxmlformats.org/officeDocument/2006/relationships/hyperlink" Target="../../../../../projecten/agressie%20en%20vrijheidsbeperkende%20maatregelen/3_dossiers/4%20dossiermappen/PVA%20110%20Uniek%20-%20Brugge" TargetMode="External"/><Relationship Id="rId22" Type="http://schemas.openxmlformats.org/officeDocument/2006/relationships/hyperlink" Target="../../../../../projecten/agressie%20en%20vrijheidsbeperkende%20maatregelen/3_dossiers/4%20dossiermappen/PVA%20147%20ZNA%20PZ%20Stuivenberg%20-%20Antwerpen" TargetMode="External"/><Relationship Id="rId27" Type="http://schemas.openxmlformats.org/officeDocument/2006/relationships/hyperlink" Target="../../../../../projecten/agressie%20en%20vrijheidsbeperkende%20maatregelen/3_dossiers/4%20dossiermappen/PVA%20020%20tris%20UZ%20Gent%20-%20Gent" TargetMode="External"/><Relationship Id="rId30" Type="http://schemas.openxmlformats.org/officeDocument/2006/relationships/hyperlink" Target="../../../../../projecten/agressie%20en%20vrijheidsbeperkende%20maatregelen/3_dossiers/4%20dossiermappen/PVA%20094%20bis%20Ter%20Loke%20-%20Vosselaar" TargetMode="External"/><Relationship Id="rId35" Type="http://schemas.openxmlformats.org/officeDocument/2006/relationships/hyperlink" Target="../../../../../projecten/agressie%20en%20vrijheidsbeperkende%20maatregelen/3_dossiers/4%20dossiermappen/PVA%20152%20De%20Patio%20-%20Brugge" TargetMode="External"/><Relationship Id="rId43" Type="http://schemas.openxmlformats.org/officeDocument/2006/relationships/hyperlink" Target="../../../../../projecten/agressie%20en%20vrijheidsbeperkende%20maatregelen/3_dossiers/4%20dossiermappen/PVA%20045%20bis%20Blijdorp%20-%20Buggenhout" TargetMode="External"/><Relationship Id="rId48" Type="http://schemas.openxmlformats.org/officeDocument/2006/relationships/hyperlink" Target="../../../../../projecten/agressie%20en%20vrijheidsbeperkende%20maatregelen/3_dossiers/4%20dossiermappen/PVA%20114%20AZ%20Groeninge%20-%20Kortrijk" TargetMode="External"/><Relationship Id="rId56" Type="http://schemas.openxmlformats.org/officeDocument/2006/relationships/hyperlink" Target="../../../../../projecten/agressie%20en%20vrijheidsbeperkende%20maatregelen/3_dossiers/4%20dossiermappen/PVA%20129%20Nektari%20-%20Puurs-Sint-Amands" TargetMode="External"/><Relationship Id="rId64" Type="http://schemas.openxmlformats.org/officeDocument/2006/relationships/hyperlink" Target="../../../../../projecten/agressie%20en%20vrijheidsbeperkende%20maatregelen/3_dossiers/4%20dossiermappen/PVA%20150%20De%20Bolster%20-%20Zwalm" TargetMode="External"/><Relationship Id="rId69" Type="http://schemas.openxmlformats.org/officeDocument/2006/relationships/printerSettings" Target="../printerSettings/printerSettings2.bin"/><Relationship Id="rId8" Type="http://schemas.openxmlformats.org/officeDocument/2006/relationships/hyperlink" Target="../../../../../projecten/agressie%20en%20vrijheidsbeperkende%20maatregelen/3_dossiers/4%20dossiermappen/PVA%20139%20PZ%20Onzelievevrouw%20-%20Brugge" TargetMode="External"/><Relationship Id="rId51" Type="http://schemas.openxmlformats.org/officeDocument/2006/relationships/hyperlink" Target="../../../../../projecten/agressie%20en%20vrijheidsbeperkende%20maatregelen/3_dossiers/4%20dossiermappen/PVA%20123%20Kerckstede%20-%20Oostnieuwkerke" TargetMode="External"/><Relationship Id="rId3" Type="http://schemas.openxmlformats.org/officeDocument/2006/relationships/hyperlink" Target="../../../../../../../:f:/r/sites/vipa/projecten/agressie%20en%20vrijheidsbeperkende%20maatregelen/3_dossiers/4%20dossiermappen/PVA%20104%20Havezate%20-%20Veurne?csf=1&amp;web=1&amp;e=eigp14" TargetMode="External"/><Relationship Id="rId12" Type="http://schemas.openxmlformats.org/officeDocument/2006/relationships/hyperlink" Target="../../../../../projecten/agressie%20en%20vrijheidsbeperkende%20maatregelen/3_dossiers/4%20dossiermappen/PVA%20099%20bis%20Ruyskensveld%20-%20Erembodegem" TargetMode="External"/><Relationship Id="rId17" Type="http://schemas.openxmlformats.org/officeDocument/2006/relationships/hyperlink" Target="../../../../../projecten/agressie%20en%20vrijheidsbeperkende%20maatregelen/3_dossiers/4%20dossiermappen/PVA%20132%20OPZC%20Rekem%20-%20Rekem" TargetMode="External"/><Relationship Id="rId25" Type="http://schemas.openxmlformats.org/officeDocument/2006/relationships/hyperlink" Target="../../../../../projecten/agressie%20en%20vrijheidsbeperkende%20maatregelen/3_dossiers/4%20dossiermappen/PVA%20008%20bis%20Asster%20-%20Sint-truiden" TargetMode="External"/><Relationship Id="rId33" Type="http://schemas.openxmlformats.org/officeDocument/2006/relationships/hyperlink" Target="../../../../../projecten/agressie%20en%20vrijheidsbeperkende%20maatregelen/3_dossiers/4%20dossiermappen/PVA%20122%20Jeugdzorg%20-%20Nazareth" TargetMode="External"/><Relationship Id="rId38" Type="http://schemas.openxmlformats.org/officeDocument/2006/relationships/hyperlink" Target="../../../../../projecten/agressie%20en%20vrijheidsbeperkende%20maatregelen/3_dossiers/4%20dossiermappen/PVA%20023%20bis%20PCGS%20-%20Gent" TargetMode="External"/><Relationship Id="rId46" Type="http://schemas.openxmlformats.org/officeDocument/2006/relationships/hyperlink" Target="../../../../../projecten/agressie%20en%20vrijheidsbeperkende%20maatregelen/3_dossiers/4%20dossiermappen/PVA%20105%20Stijn%20-%20Kamiano%20-%20Scherpenheuvel" TargetMode="External"/><Relationship Id="rId59" Type="http://schemas.openxmlformats.org/officeDocument/2006/relationships/hyperlink" Target="../../../../../projecten/agressie%20en%20vrijheidsbeperkende%20maatregelen/3_dossiers/4%20dossiermappen/PVA%20137%20PZ%20Frapello%20-%20Zottegem" TargetMode="External"/><Relationship Id="rId67" Type="http://schemas.openxmlformats.org/officeDocument/2006/relationships/hyperlink" Target="../../../../../projecten/agressie%20en%20vrijheidsbeperkende%20maatregelen/3_dossiers/4%20dossiermappen/PVA%20026%20quater%20Sint-Gregorius%20MFC%20-%20Gentbrugge" TargetMode="External"/><Relationship Id="rId20" Type="http://schemas.openxmlformats.org/officeDocument/2006/relationships/hyperlink" Target="../../../../../projecten/agressie%20en%20vrijheidsbeperkende%20maatregelen/3_dossiers/4%20dossiermappen/PVA%20138%20PZ%20Heilig%20Hart%20-%20Ieper" TargetMode="External"/><Relationship Id="rId41" Type="http://schemas.openxmlformats.org/officeDocument/2006/relationships/hyperlink" Target="../../../../../projecten/agressie%20en%20vrijheidsbeperkende%20maatregelen/3_dossiers/4%20dossiermappen/PVA%20036%20bis%20PHZ%20Familie%20-%20Kortrijk" TargetMode="External"/><Relationship Id="rId54" Type="http://schemas.openxmlformats.org/officeDocument/2006/relationships/hyperlink" Target="../../../../../projecten/agressie%20en%20vrijheidsbeperkende%20maatregelen/3_dossiers/4%20dossiermappen/PVA%20127%20Monnikenheide-%20Spectrum%20-%20Zoersel" TargetMode="External"/><Relationship Id="rId62" Type="http://schemas.openxmlformats.org/officeDocument/2006/relationships/hyperlink" Target="../../../../../projecten/agressie%20en%20vrijheidsbeperkende%20maatregelen/3_dossiers/4%20dossiermappen/PVA%20145%20Vondels%20-%20Iep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7613-8FED-4444-91E4-1EE64B44AC19}">
  <sheetPr codeName="Blad2">
    <pageSetUpPr fitToPage="1"/>
  </sheetPr>
  <dimension ref="A1:K39"/>
  <sheetViews>
    <sheetView tabSelected="1" zoomScaleNormal="100" workbookViewId="0">
      <pane xSplit="1" ySplit="1" topLeftCell="D2" activePane="bottomRight" state="frozen"/>
      <selection pane="topRight" activeCell="B1" sqref="B1"/>
      <selection pane="bottomLeft" activeCell="A2" sqref="A2"/>
      <selection pane="bottomRight" activeCell="G28" sqref="G28"/>
    </sheetView>
  </sheetViews>
  <sheetFormatPr defaultColWidth="8.88671875" defaultRowHeight="14.4" x14ac:dyDescent="0.3"/>
  <cols>
    <col min="1" max="1" width="17.88671875" style="4" customWidth="1"/>
    <col min="2" max="2" width="15.6640625" style="4" customWidth="1"/>
    <col min="3" max="3" width="13.44140625" style="4" customWidth="1"/>
    <col min="4" max="5" width="23.109375" style="4" customWidth="1"/>
    <col min="6" max="6" width="47.6640625" style="28" customWidth="1"/>
    <col min="7" max="7" width="14.6640625" style="153" customWidth="1"/>
    <col min="8" max="8" width="23.33203125" style="10" customWidth="1"/>
    <col min="9" max="9" width="8.88671875" style="4"/>
    <col min="10" max="10" width="10.5546875" style="4" bestFit="1" customWidth="1"/>
    <col min="11" max="11" width="9" style="4" bestFit="1" customWidth="1"/>
    <col min="12" max="12" width="8.88671875" style="4"/>
    <col min="13" max="13" width="10.5546875" style="4" bestFit="1" customWidth="1"/>
    <col min="14" max="16384" width="8.88671875" style="4"/>
  </cols>
  <sheetData>
    <row r="1" spans="1:11" ht="18.600000000000001" customHeight="1" x14ac:dyDescent="0.3">
      <c r="A1" s="168" t="s">
        <v>460</v>
      </c>
      <c r="B1" s="169"/>
      <c r="C1" s="169"/>
      <c r="D1" s="169"/>
      <c r="E1" s="169"/>
      <c r="F1" s="169"/>
      <c r="G1" s="169"/>
      <c r="H1" s="170"/>
    </row>
    <row r="2" spans="1:11" ht="51" customHeight="1" x14ac:dyDescent="0.3">
      <c r="A2" s="177" t="s">
        <v>2</v>
      </c>
      <c r="B2" s="177"/>
      <c r="C2" s="177"/>
      <c r="D2" s="177"/>
      <c r="E2" s="177"/>
      <c r="F2" s="177"/>
      <c r="G2" s="177"/>
      <c r="H2" s="177"/>
    </row>
    <row r="3" spans="1:11" s="5" customFormat="1" ht="27.6" x14ac:dyDescent="0.3">
      <c r="A3" s="42" t="s">
        <v>3</v>
      </c>
      <c r="B3" s="42" t="s">
        <v>4</v>
      </c>
      <c r="C3" s="42" t="s">
        <v>5</v>
      </c>
      <c r="D3" s="39" t="s">
        <v>6</v>
      </c>
      <c r="E3" s="42" t="s">
        <v>7</v>
      </c>
      <c r="F3" s="42" t="s">
        <v>8</v>
      </c>
      <c r="G3" s="148" t="s">
        <v>9</v>
      </c>
      <c r="H3" s="42" t="s">
        <v>10</v>
      </c>
    </row>
    <row r="4" spans="1:11" s="17" customFormat="1" ht="18.600000000000001" customHeight="1" x14ac:dyDescent="0.3">
      <c r="A4" s="173" t="s">
        <v>11</v>
      </c>
      <c r="B4" s="173"/>
      <c r="C4" s="173"/>
      <c r="D4" s="173"/>
      <c r="E4" s="173"/>
      <c r="F4" s="174"/>
      <c r="G4" s="149">
        <f>SUM(G5:G8)</f>
        <v>667703.72220103245</v>
      </c>
      <c r="H4" s="68"/>
    </row>
    <row r="5" spans="1:11" ht="55.2" x14ac:dyDescent="0.3">
      <c r="A5" s="89" t="s">
        <v>56</v>
      </c>
      <c r="B5" s="89" t="s">
        <v>16</v>
      </c>
      <c r="C5" s="3" t="s">
        <v>57</v>
      </c>
      <c r="D5" s="3" t="s">
        <v>58</v>
      </c>
      <c r="E5" s="3" t="s">
        <v>59</v>
      </c>
      <c r="F5" s="3" t="s">
        <v>60</v>
      </c>
      <c r="G5" s="146">
        <v>32800.120000000003</v>
      </c>
      <c r="H5" s="116" t="s">
        <v>61</v>
      </c>
    </row>
    <row r="6" spans="1:11" s="2" customFormat="1" ht="41.4" x14ac:dyDescent="0.3">
      <c r="A6" s="3" t="s">
        <v>115</v>
      </c>
      <c r="B6" s="3" t="s">
        <v>14</v>
      </c>
      <c r="C6" s="3" t="s">
        <v>63</v>
      </c>
      <c r="D6" s="118" t="s">
        <v>67</v>
      </c>
      <c r="E6" s="3" t="s">
        <v>68</v>
      </c>
      <c r="F6" s="3" t="s">
        <v>69</v>
      </c>
      <c r="G6" s="146">
        <v>560704.41</v>
      </c>
      <c r="H6" s="14">
        <v>45348</v>
      </c>
    </row>
    <row r="7" spans="1:11" s="2" customFormat="1" ht="58.2" customHeight="1" x14ac:dyDescent="0.3">
      <c r="A7" s="3" t="s">
        <v>113</v>
      </c>
      <c r="B7" s="3" t="s">
        <v>15</v>
      </c>
      <c r="C7" s="3" t="s">
        <v>82</v>
      </c>
      <c r="D7" s="3" t="s">
        <v>80</v>
      </c>
      <c r="E7" s="3" t="s">
        <v>81</v>
      </c>
      <c r="F7" s="3" t="s">
        <v>83</v>
      </c>
      <c r="G7" s="146">
        <v>14453.462201032438</v>
      </c>
      <c r="H7" s="125" t="s">
        <v>88</v>
      </c>
    </row>
    <row r="8" spans="1:11" s="5" customFormat="1" ht="62.4" customHeight="1" x14ac:dyDescent="0.3">
      <c r="A8" s="3" t="s">
        <v>451</v>
      </c>
      <c r="B8" s="3" t="s">
        <v>13</v>
      </c>
      <c r="C8" s="145" t="s">
        <v>146</v>
      </c>
      <c r="D8" s="122" t="s">
        <v>452</v>
      </c>
      <c r="E8" s="122" t="s">
        <v>453</v>
      </c>
      <c r="F8" s="129" t="s">
        <v>454</v>
      </c>
      <c r="G8" s="146">
        <v>59745.73</v>
      </c>
      <c r="H8" s="116" t="s">
        <v>468</v>
      </c>
    </row>
    <row r="9" spans="1:11" s="70" customFormat="1" ht="18.600000000000001" customHeight="1" x14ac:dyDescent="0.3">
      <c r="A9" s="175" t="s">
        <v>18</v>
      </c>
      <c r="B9" s="175"/>
      <c r="C9" s="175"/>
      <c r="D9" s="175"/>
      <c r="E9" s="175"/>
      <c r="F9" s="176"/>
      <c r="G9" s="151">
        <f>SUM(G10:G13)</f>
        <v>144052.54920736246</v>
      </c>
      <c r="H9" s="21"/>
    </row>
    <row r="10" spans="1:11" ht="53.4" customHeight="1" x14ac:dyDescent="0.3">
      <c r="A10" s="119" t="s">
        <v>74</v>
      </c>
      <c r="B10" s="119" t="s">
        <v>13</v>
      </c>
      <c r="C10" s="119" t="s">
        <v>77</v>
      </c>
      <c r="D10" s="119" t="s">
        <v>75</v>
      </c>
      <c r="E10" s="119" t="s">
        <v>78</v>
      </c>
      <c r="F10" s="119" t="s">
        <v>76</v>
      </c>
      <c r="G10" s="147">
        <v>116684.19</v>
      </c>
      <c r="H10" s="124" t="s">
        <v>79</v>
      </c>
    </row>
    <row r="11" spans="1:11" s="120" customFormat="1" ht="55.8" customHeight="1" x14ac:dyDescent="0.3">
      <c r="A11" s="3" t="s">
        <v>112</v>
      </c>
      <c r="B11" s="121" t="s">
        <v>14</v>
      </c>
      <c r="C11" s="3" t="s">
        <v>91</v>
      </c>
      <c r="D11" s="3" t="s">
        <v>89</v>
      </c>
      <c r="E11" s="3" t="s">
        <v>90</v>
      </c>
      <c r="F11" s="3" t="s">
        <v>92</v>
      </c>
      <c r="G11" s="146">
        <v>6465.4656991245574</v>
      </c>
      <c r="H11" s="125" t="s">
        <v>88</v>
      </c>
    </row>
    <row r="12" spans="1:11" s="2" customFormat="1" ht="55.2" x14ac:dyDescent="0.3">
      <c r="A12" s="3" t="s">
        <v>105</v>
      </c>
      <c r="B12" s="89" t="s">
        <v>15</v>
      </c>
      <c r="C12" s="3" t="s">
        <v>101</v>
      </c>
      <c r="D12" s="3" t="s">
        <v>106</v>
      </c>
      <c r="E12" s="3" t="s">
        <v>107</v>
      </c>
      <c r="F12" s="3" t="s">
        <v>108</v>
      </c>
      <c r="G12" s="146">
        <v>12930.931266083033</v>
      </c>
      <c r="H12" s="124" t="s">
        <v>136</v>
      </c>
    </row>
    <row r="13" spans="1:11" s="2" customFormat="1" ht="55.2" x14ac:dyDescent="0.3">
      <c r="A13" s="3" t="s">
        <v>444</v>
      </c>
      <c r="B13" s="3" t="s">
        <v>12</v>
      </c>
      <c r="C13" s="3" t="s">
        <v>447</v>
      </c>
      <c r="D13" s="3" t="s">
        <v>445</v>
      </c>
      <c r="E13" s="3" t="s">
        <v>446</v>
      </c>
      <c r="F13" s="3" t="s">
        <v>448</v>
      </c>
      <c r="G13" s="146">
        <v>7971.9622421548702</v>
      </c>
      <c r="H13" s="125" t="s">
        <v>450</v>
      </c>
      <c r="I13" s="24"/>
      <c r="J13" s="24"/>
      <c r="K13" s="24"/>
    </row>
    <row r="14" spans="1:11" s="70" customFormat="1" ht="15.6" x14ac:dyDescent="0.3">
      <c r="A14" s="178" t="s">
        <v>19</v>
      </c>
      <c r="B14" s="178"/>
      <c r="C14" s="178"/>
      <c r="D14" s="178"/>
      <c r="E14" s="178"/>
      <c r="F14" s="179"/>
      <c r="G14" s="151">
        <f>SUM(G15:G16)</f>
        <v>909416.58671721653</v>
      </c>
      <c r="H14" s="21"/>
    </row>
    <row r="15" spans="1:11" s="2" customFormat="1" ht="54" customHeight="1" x14ac:dyDescent="0.3">
      <c r="A15" s="3" t="s">
        <v>116</v>
      </c>
      <c r="B15" s="3" t="s">
        <v>12</v>
      </c>
      <c r="C15" s="3" t="s">
        <v>70</v>
      </c>
      <c r="D15" s="3" t="s">
        <v>71</v>
      </c>
      <c r="E15" s="3" t="s">
        <v>72</v>
      </c>
      <c r="F15" s="117" t="s">
        <v>73</v>
      </c>
      <c r="G15" s="146">
        <v>897520.13</v>
      </c>
      <c r="H15" s="14">
        <v>45348</v>
      </c>
    </row>
    <row r="16" spans="1:11" s="67" customFormat="1" ht="54.6" customHeight="1" x14ac:dyDescent="0.3">
      <c r="A16" s="3" t="s">
        <v>114</v>
      </c>
      <c r="B16" s="3" t="s">
        <v>15</v>
      </c>
      <c r="C16" s="3" t="s">
        <v>86</v>
      </c>
      <c r="D16" s="3" t="s">
        <v>84</v>
      </c>
      <c r="E16" s="3" t="s">
        <v>85</v>
      </c>
      <c r="F16" s="3" t="s">
        <v>87</v>
      </c>
      <c r="G16" s="146">
        <v>11896.456717216584</v>
      </c>
      <c r="H16" s="125" t="s">
        <v>88</v>
      </c>
    </row>
    <row r="17" spans="1:8" s="65" customFormat="1" ht="15.6" x14ac:dyDescent="0.3">
      <c r="A17" s="175" t="s">
        <v>20</v>
      </c>
      <c r="B17" s="175"/>
      <c r="C17" s="175"/>
      <c r="D17" s="175"/>
      <c r="E17" s="175"/>
      <c r="F17" s="176"/>
      <c r="G17" s="150">
        <f>SUM(G18:G22)</f>
        <v>368966.44000000006</v>
      </c>
      <c r="H17" s="18"/>
    </row>
    <row r="18" spans="1:8" s="67" customFormat="1" ht="46.2" customHeight="1" x14ac:dyDescent="0.3">
      <c r="A18" s="3" t="s">
        <v>462</v>
      </c>
      <c r="B18" s="3" t="s">
        <v>15</v>
      </c>
      <c r="C18" s="3" t="s">
        <v>125</v>
      </c>
      <c r="D18" s="3" t="s">
        <v>126</v>
      </c>
      <c r="E18" s="3" t="s">
        <v>127</v>
      </c>
      <c r="F18" s="3" t="s">
        <v>128</v>
      </c>
      <c r="G18" s="146">
        <v>18957.97</v>
      </c>
      <c r="H18" s="14">
        <v>45379</v>
      </c>
    </row>
    <row r="19" spans="1:8" s="67" customFormat="1" ht="46.2" customHeight="1" x14ac:dyDescent="0.3">
      <c r="A19" s="3" t="s">
        <v>463</v>
      </c>
      <c r="B19" s="3" t="s">
        <v>15</v>
      </c>
      <c r="C19" s="3" t="s">
        <v>125</v>
      </c>
      <c r="D19" s="3" t="s">
        <v>126</v>
      </c>
      <c r="E19" s="3" t="s">
        <v>127</v>
      </c>
      <c r="F19" s="3" t="s">
        <v>128</v>
      </c>
      <c r="G19" s="146">
        <v>18957.97</v>
      </c>
      <c r="H19" s="14">
        <v>45379</v>
      </c>
    </row>
    <row r="20" spans="1:8" s="67" customFormat="1" ht="46.2" customHeight="1" x14ac:dyDescent="0.3">
      <c r="A20" s="3" t="s">
        <v>464</v>
      </c>
      <c r="B20" s="3" t="s">
        <v>15</v>
      </c>
      <c r="C20" s="3" t="s">
        <v>125</v>
      </c>
      <c r="D20" s="3" t="s">
        <v>126</v>
      </c>
      <c r="E20" s="3" t="s">
        <v>127</v>
      </c>
      <c r="F20" s="127" t="s">
        <v>128</v>
      </c>
      <c r="G20" s="146">
        <v>18957.97</v>
      </c>
      <c r="H20" s="14">
        <v>45379</v>
      </c>
    </row>
    <row r="21" spans="1:8" s="67" customFormat="1" ht="55.8" customHeight="1" x14ac:dyDescent="0.3">
      <c r="A21" s="3" t="s">
        <v>465</v>
      </c>
      <c r="B21" s="89" t="s">
        <v>14</v>
      </c>
      <c r="C21" s="3" t="s">
        <v>129</v>
      </c>
      <c r="D21" s="3" t="s">
        <v>130</v>
      </c>
      <c r="E21" s="3" t="s">
        <v>131</v>
      </c>
      <c r="F21" s="3" t="s">
        <v>132</v>
      </c>
      <c r="G21" s="146">
        <v>23670.5</v>
      </c>
      <c r="H21" s="14">
        <v>45379</v>
      </c>
    </row>
    <row r="22" spans="1:8" s="67" customFormat="1" ht="34.799999999999997" customHeight="1" x14ac:dyDescent="0.3">
      <c r="A22" s="3" t="s">
        <v>466</v>
      </c>
      <c r="B22" s="3" t="s">
        <v>13</v>
      </c>
      <c r="C22" s="3" t="s">
        <v>117</v>
      </c>
      <c r="D22" s="3" t="s">
        <v>118</v>
      </c>
      <c r="E22" s="3" t="s">
        <v>119</v>
      </c>
      <c r="F22" s="3" t="s">
        <v>120</v>
      </c>
      <c r="G22" s="146">
        <v>288422.03000000003</v>
      </c>
      <c r="H22" s="14">
        <v>45393</v>
      </c>
    </row>
    <row r="23" spans="1:8" s="12" customFormat="1" ht="15.6" x14ac:dyDescent="0.3">
      <c r="A23" s="175" t="s">
        <v>21</v>
      </c>
      <c r="B23" s="175"/>
      <c r="C23" s="175"/>
      <c r="D23" s="175"/>
      <c r="E23" s="175"/>
      <c r="F23" s="179"/>
      <c r="G23" s="151">
        <f>SUM(G24:G25)</f>
        <v>2941380.9358043256</v>
      </c>
      <c r="H23" s="21"/>
    </row>
    <row r="24" spans="1:8" s="126" customFormat="1" ht="47.4" customHeight="1" x14ac:dyDescent="0.3">
      <c r="A24" s="3" t="s">
        <v>467</v>
      </c>
      <c r="B24" s="67" t="s">
        <v>13</v>
      </c>
      <c r="C24" s="3" t="s">
        <v>121</v>
      </c>
      <c r="D24" s="3" t="s">
        <v>122</v>
      </c>
      <c r="E24" s="3" t="s">
        <v>123</v>
      </c>
      <c r="F24" s="3" t="s">
        <v>124</v>
      </c>
      <c r="G24" s="146">
        <v>2797008.76</v>
      </c>
      <c r="H24" s="14">
        <v>45384</v>
      </c>
    </row>
    <row r="25" spans="1:8" s="85" customFormat="1" ht="55.8" customHeight="1" x14ac:dyDescent="0.3">
      <c r="A25" s="128" t="s">
        <v>137</v>
      </c>
      <c r="B25" s="128" t="s">
        <v>14</v>
      </c>
      <c r="C25" s="128" t="s">
        <v>134</v>
      </c>
      <c r="D25" s="128" t="s">
        <v>122</v>
      </c>
      <c r="E25" s="128" t="s">
        <v>133</v>
      </c>
      <c r="F25" s="128" t="s">
        <v>135</v>
      </c>
      <c r="G25" s="146">
        <v>144372.17580432567</v>
      </c>
      <c r="H25" s="124" t="s">
        <v>136</v>
      </c>
    </row>
    <row r="26" spans="1:8" s="2" customFormat="1" ht="15.6" x14ac:dyDescent="0.3">
      <c r="A26" s="175" t="s">
        <v>22</v>
      </c>
      <c r="B26" s="175"/>
      <c r="C26" s="175"/>
      <c r="D26" s="175"/>
      <c r="E26" s="175"/>
      <c r="F26" s="176"/>
      <c r="G26" s="150">
        <f>SUM(G27)</f>
        <v>0</v>
      </c>
      <c r="H26" s="18"/>
    </row>
    <row r="27" spans="1:8" s="67" customFormat="1" ht="34.799999999999997" customHeight="1" x14ac:dyDescent="0.3">
      <c r="A27" s="3"/>
      <c r="B27" s="3"/>
      <c r="C27" s="3"/>
      <c r="D27" s="3"/>
      <c r="E27" s="3"/>
      <c r="F27" s="3"/>
      <c r="G27" s="146"/>
      <c r="H27" s="14"/>
    </row>
    <row r="28" spans="1:8" s="11" customFormat="1" ht="15.6" x14ac:dyDescent="0.3">
      <c r="A28" s="19"/>
      <c r="B28" s="19"/>
      <c r="C28" s="19"/>
      <c r="D28" s="19"/>
      <c r="E28" s="19"/>
      <c r="F28" s="69" t="s">
        <v>23</v>
      </c>
      <c r="G28" s="152">
        <f>SUM(G26,G23,G17,G14,G9,G4)</f>
        <v>5031520.2339299368</v>
      </c>
      <c r="H28" s="20"/>
    </row>
    <row r="30" spans="1:8" x14ac:dyDescent="0.3">
      <c r="B30" s="171" t="s">
        <v>24</v>
      </c>
      <c r="C30" s="172"/>
      <c r="H30" s="4"/>
    </row>
    <row r="31" spans="1:8" x14ac:dyDescent="0.3">
      <c r="B31" s="30" t="s">
        <v>13</v>
      </c>
      <c r="C31" s="31">
        <f>SUMIF($B$4:$B$29,B31,$G$4:$G$29)</f>
        <v>3261860.71</v>
      </c>
      <c r="D31" s="7"/>
    </row>
    <row r="32" spans="1:8" x14ac:dyDescent="0.3">
      <c r="B32" s="30" t="s">
        <v>12</v>
      </c>
      <c r="C32" s="31">
        <f>SUMIF($B$4:$B$29,B32,$G$4:$G$29)</f>
        <v>905492.09224215487</v>
      </c>
      <c r="D32" s="7"/>
    </row>
    <row r="33" spans="2:8" x14ac:dyDescent="0.3">
      <c r="B33" s="30" t="s">
        <v>14</v>
      </c>
      <c r="C33" s="31">
        <f>SUMIF($B$4:$B$29,B33,$G$4:$G$29)</f>
        <v>735212.55150345014</v>
      </c>
      <c r="D33" s="7"/>
    </row>
    <row r="34" spans="2:8" x14ac:dyDescent="0.3">
      <c r="B34" s="30" t="s">
        <v>17</v>
      </c>
      <c r="C34" s="31">
        <f>SUMIF($B$4:$B$29,B34,$G$4:$G$29)</f>
        <v>0</v>
      </c>
      <c r="D34" s="7"/>
    </row>
    <row r="35" spans="2:8" x14ac:dyDescent="0.3">
      <c r="B35" s="30" t="s">
        <v>15</v>
      </c>
      <c r="C35" s="31">
        <f>SUMIF($B$4:$B$29,B35,$G$4:$G$29)</f>
        <v>96154.760184332059</v>
      </c>
      <c r="D35" s="7"/>
    </row>
    <row r="36" spans="2:8" x14ac:dyDescent="0.3">
      <c r="B36" s="35" t="s">
        <v>25</v>
      </c>
      <c r="C36" s="34">
        <f>SUM(C31:C35)</f>
        <v>4998720.1139299367</v>
      </c>
    </row>
    <row r="37" spans="2:8" x14ac:dyDescent="0.3">
      <c r="B37" s="22"/>
      <c r="C37" s="24"/>
    </row>
    <row r="38" spans="2:8" customFormat="1" x14ac:dyDescent="0.3">
      <c r="B38" s="29" t="s">
        <v>16</v>
      </c>
      <c r="C38" s="15">
        <f>SUMIF($B$4:$B$29,B38,$G$4:$G$29)</f>
        <v>32800.120000000003</v>
      </c>
      <c r="D38" s="86"/>
      <c r="E38" s="27"/>
      <c r="H38" s="23"/>
    </row>
    <row r="39" spans="2:8" customFormat="1" x14ac:dyDescent="0.3">
      <c r="B39" s="29" t="s">
        <v>26</v>
      </c>
      <c r="C39" s="36">
        <f>SUM(C36,C38)</f>
        <v>5031520.2339299368</v>
      </c>
      <c r="D39" s="86"/>
      <c r="E39" s="27"/>
      <c r="H39" s="23"/>
    </row>
  </sheetData>
  <autoFilter ref="A3:H28" xr:uid="{237012A7-CC10-4948-AE3F-F83C9C9B2868}"/>
  <mergeCells count="9">
    <mergeCell ref="A1:H1"/>
    <mergeCell ref="B30:C30"/>
    <mergeCell ref="A4:F4"/>
    <mergeCell ref="A9:F9"/>
    <mergeCell ref="A2:H2"/>
    <mergeCell ref="A14:F14"/>
    <mergeCell ref="A17:F17"/>
    <mergeCell ref="A23:F23"/>
    <mergeCell ref="A26:F26"/>
  </mergeCells>
  <pageMargins left="0.31496062992125984" right="0.31496062992125984" top="0.35433070866141736" bottom="0.35433070866141736" header="0.31496062992125984" footer="0.31496062992125984"/>
  <pageSetup paperSize="9" scale="3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9"/>
  <dimension ref="A1"/>
  <sheetViews>
    <sheetView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F8ED-CF60-46E2-A1D4-982EE3F3D712}">
  <sheetPr codeName="Blad3"/>
  <dimension ref="A1:J85"/>
  <sheetViews>
    <sheetView workbookViewId="0">
      <pane ySplit="3" topLeftCell="A72" activePane="bottomLeft" state="frozen"/>
      <selection pane="bottomLeft" activeCell="E5" sqref="E5"/>
    </sheetView>
  </sheetViews>
  <sheetFormatPr defaultRowHeight="14.4" x14ac:dyDescent="0.3"/>
  <cols>
    <col min="1" max="1" width="13.44140625" customWidth="1"/>
    <col min="2" max="2" width="14.6640625" style="141" customWidth="1"/>
    <col min="3" max="3" width="16.5546875" style="25" bestFit="1" customWidth="1"/>
    <col min="4" max="5" width="25.6640625" style="25" customWidth="1"/>
    <col min="6" max="6" width="9" bestFit="1" customWidth="1"/>
    <col min="7" max="7" width="48.109375" style="27" customWidth="1"/>
    <col min="8" max="8" width="13.88671875" style="27" customWidth="1"/>
    <col min="9" max="9" width="11.6640625" customWidth="1"/>
    <col min="10" max="10" width="11.109375" style="23" customWidth="1"/>
  </cols>
  <sheetData>
    <row r="1" spans="1:10" ht="23.25" customHeight="1" x14ac:dyDescent="0.3">
      <c r="A1" s="168" t="s">
        <v>459</v>
      </c>
      <c r="B1" s="169"/>
      <c r="C1" s="169"/>
      <c r="D1" s="169"/>
      <c r="E1" s="169"/>
      <c r="F1" s="169"/>
      <c r="G1" s="169"/>
      <c r="H1" s="169"/>
      <c r="I1" s="170"/>
    </row>
    <row r="2" spans="1:10" ht="64.2" customHeight="1" x14ac:dyDescent="0.3">
      <c r="A2" s="180" t="s">
        <v>27</v>
      </c>
      <c r="B2" s="181"/>
      <c r="C2" s="181"/>
      <c r="D2" s="181"/>
      <c r="E2" s="181"/>
      <c r="F2" s="181"/>
      <c r="G2" s="181"/>
      <c r="H2" s="181"/>
      <c r="I2" s="182"/>
    </row>
    <row r="3" spans="1:10" s="23" customFormat="1" ht="48.6" customHeight="1" x14ac:dyDescent="0.3">
      <c r="A3" s="40" t="s">
        <v>3</v>
      </c>
      <c r="B3" s="40" t="s">
        <v>4</v>
      </c>
      <c r="C3" s="40" t="s">
        <v>28</v>
      </c>
      <c r="D3" s="40" t="s">
        <v>6</v>
      </c>
      <c r="E3" s="40" t="s">
        <v>7</v>
      </c>
      <c r="F3" s="41" t="s">
        <v>0</v>
      </c>
      <c r="G3" s="40" t="s">
        <v>8</v>
      </c>
      <c r="H3" s="40" t="s">
        <v>449</v>
      </c>
      <c r="I3" s="40" t="s">
        <v>10</v>
      </c>
    </row>
    <row r="4" spans="1:10" s="135" customFormat="1" ht="27.6" x14ac:dyDescent="0.3">
      <c r="A4" s="139" t="s">
        <v>144</v>
      </c>
      <c r="B4" s="139" t="s">
        <v>13</v>
      </c>
      <c r="C4" s="137" t="s">
        <v>146</v>
      </c>
      <c r="D4" s="134" t="s">
        <v>397</v>
      </c>
      <c r="E4" s="134" t="s">
        <v>145</v>
      </c>
      <c r="F4" s="134" t="s">
        <v>1</v>
      </c>
      <c r="G4" s="134" t="s">
        <v>327</v>
      </c>
      <c r="H4" s="133">
        <v>65271.97</v>
      </c>
      <c r="I4" s="144">
        <v>45401</v>
      </c>
    </row>
    <row r="5" spans="1:10" s="135" customFormat="1" ht="69" x14ac:dyDescent="0.3">
      <c r="A5" s="139" t="s">
        <v>147</v>
      </c>
      <c r="B5" s="139" t="s">
        <v>12</v>
      </c>
      <c r="C5" s="137" t="s">
        <v>149</v>
      </c>
      <c r="D5" s="134" t="s">
        <v>398</v>
      </c>
      <c r="E5" s="134" t="s">
        <v>148</v>
      </c>
      <c r="F5" s="134" t="s">
        <v>150</v>
      </c>
      <c r="G5" s="134" t="s">
        <v>328</v>
      </c>
      <c r="H5" s="133">
        <v>43519.11</v>
      </c>
      <c r="I5" s="144">
        <v>45401</v>
      </c>
      <c r="J5" s="167"/>
    </row>
    <row r="6" spans="1:10" s="135" customFormat="1" ht="41.4" x14ac:dyDescent="0.3">
      <c r="A6" s="139" t="s">
        <v>151</v>
      </c>
      <c r="B6" s="139" t="s">
        <v>13</v>
      </c>
      <c r="C6" s="134" t="s">
        <v>153</v>
      </c>
      <c r="D6" s="134" t="s">
        <v>399</v>
      </c>
      <c r="E6" s="134" t="s">
        <v>152</v>
      </c>
      <c r="F6" s="134" t="s">
        <v>1</v>
      </c>
      <c r="G6" s="134" t="s">
        <v>329</v>
      </c>
      <c r="H6" s="133">
        <v>40984.379999999997</v>
      </c>
      <c r="I6" s="144">
        <v>45401</v>
      </c>
    </row>
    <row r="7" spans="1:10" s="135" customFormat="1" ht="13.8" x14ac:dyDescent="0.3">
      <c r="A7" s="139" t="s">
        <v>154</v>
      </c>
      <c r="B7" s="139" t="s">
        <v>14</v>
      </c>
      <c r="C7" s="137" t="s">
        <v>156</v>
      </c>
      <c r="D7" s="134" t="s">
        <v>400</v>
      </c>
      <c r="E7" s="134" t="s">
        <v>155</v>
      </c>
      <c r="F7" s="134" t="s">
        <v>1</v>
      </c>
      <c r="G7" s="134" t="s">
        <v>330</v>
      </c>
      <c r="H7" s="133">
        <v>11825</v>
      </c>
      <c r="I7" s="144">
        <v>45401</v>
      </c>
    </row>
    <row r="8" spans="1:10" s="135" customFormat="1" ht="41.4" x14ac:dyDescent="0.3">
      <c r="A8" s="139" t="s">
        <v>157</v>
      </c>
      <c r="B8" s="139" t="s">
        <v>13</v>
      </c>
      <c r="C8" s="137" t="s">
        <v>159</v>
      </c>
      <c r="D8" s="134" t="s">
        <v>401</v>
      </c>
      <c r="E8" s="134" t="s">
        <v>158</v>
      </c>
      <c r="F8" s="134" t="s">
        <v>160</v>
      </c>
      <c r="G8" s="134" t="s">
        <v>331</v>
      </c>
      <c r="H8" s="133">
        <v>137152.71</v>
      </c>
      <c r="I8" s="144">
        <v>45401</v>
      </c>
    </row>
    <row r="9" spans="1:10" s="135" customFormat="1" ht="69" x14ac:dyDescent="0.3">
      <c r="A9" s="139" t="s">
        <v>161</v>
      </c>
      <c r="B9" s="139" t="s">
        <v>13</v>
      </c>
      <c r="C9" s="137" t="s">
        <v>163</v>
      </c>
      <c r="D9" s="134" t="s">
        <v>162</v>
      </c>
      <c r="E9" s="134" t="s">
        <v>162</v>
      </c>
      <c r="F9" s="134" t="s">
        <v>150</v>
      </c>
      <c r="G9" s="134" t="s">
        <v>332</v>
      </c>
      <c r="H9" s="133">
        <v>274407.31</v>
      </c>
      <c r="I9" s="144">
        <v>45401</v>
      </c>
    </row>
    <row r="10" spans="1:10" s="135" customFormat="1" ht="41.4" x14ac:dyDescent="0.3">
      <c r="A10" s="139" t="s">
        <v>164</v>
      </c>
      <c r="B10" s="139" t="s">
        <v>14</v>
      </c>
      <c r="C10" s="134" t="s">
        <v>134</v>
      </c>
      <c r="D10" s="134" t="s">
        <v>122</v>
      </c>
      <c r="E10" s="134" t="s">
        <v>165</v>
      </c>
      <c r="F10" s="134" t="s">
        <v>150</v>
      </c>
      <c r="G10" s="134" t="s">
        <v>333</v>
      </c>
      <c r="H10" s="133">
        <v>129202.8</v>
      </c>
      <c r="I10" s="144">
        <v>45401</v>
      </c>
    </row>
    <row r="11" spans="1:10" s="135" customFormat="1" ht="27.6" x14ac:dyDescent="0.3">
      <c r="A11" s="139" t="s">
        <v>166</v>
      </c>
      <c r="B11" s="139" t="s">
        <v>14</v>
      </c>
      <c r="C11" s="134" t="s">
        <v>134</v>
      </c>
      <c r="D11" s="134" t="s">
        <v>167</v>
      </c>
      <c r="E11" s="134" t="s">
        <v>168</v>
      </c>
      <c r="F11" s="134" t="s">
        <v>150</v>
      </c>
      <c r="G11" s="134" t="s">
        <v>334</v>
      </c>
      <c r="H11" s="133">
        <v>8250</v>
      </c>
      <c r="I11" s="144">
        <v>45401</v>
      </c>
    </row>
    <row r="12" spans="1:10" s="135" customFormat="1" ht="27.6" x14ac:dyDescent="0.3">
      <c r="A12" s="139" t="s">
        <v>169</v>
      </c>
      <c r="B12" s="139" t="s">
        <v>14</v>
      </c>
      <c r="C12" s="137" t="s">
        <v>134</v>
      </c>
      <c r="D12" s="134" t="s">
        <v>402</v>
      </c>
      <c r="E12" s="134" t="s">
        <v>170</v>
      </c>
      <c r="F12" s="134" t="s">
        <v>150</v>
      </c>
      <c r="G12" s="134" t="s">
        <v>335</v>
      </c>
      <c r="H12" s="133">
        <v>118164</v>
      </c>
      <c r="I12" s="144">
        <v>45401</v>
      </c>
    </row>
    <row r="13" spans="1:10" s="135" customFormat="1" ht="69" x14ac:dyDescent="0.3">
      <c r="A13" s="139" t="s">
        <v>171</v>
      </c>
      <c r="B13" s="139" t="s">
        <v>14</v>
      </c>
      <c r="C13" s="134" t="s">
        <v>173</v>
      </c>
      <c r="D13" s="134" t="s">
        <v>403</v>
      </c>
      <c r="E13" s="134" t="s">
        <v>172</v>
      </c>
      <c r="F13" s="134" t="s">
        <v>160</v>
      </c>
      <c r="G13" s="134" t="s">
        <v>336</v>
      </c>
      <c r="H13" s="133">
        <v>13598.75</v>
      </c>
      <c r="I13" s="144">
        <v>45401</v>
      </c>
    </row>
    <row r="14" spans="1:10" s="135" customFormat="1" ht="41.4" x14ac:dyDescent="0.3">
      <c r="A14" s="139" t="s">
        <v>174</v>
      </c>
      <c r="B14" s="139" t="s">
        <v>14</v>
      </c>
      <c r="C14" s="134" t="s">
        <v>176</v>
      </c>
      <c r="D14" s="134" t="s">
        <v>122</v>
      </c>
      <c r="E14" s="134" t="s">
        <v>175</v>
      </c>
      <c r="F14" s="134" t="s">
        <v>160</v>
      </c>
      <c r="G14" s="134" t="s">
        <v>337</v>
      </c>
      <c r="H14" s="133">
        <v>41108.699999999997</v>
      </c>
      <c r="I14" s="144">
        <v>45401</v>
      </c>
    </row>
    <row r="15" spans="1:10" s="135" customFormat="1" ht="41.4" x14ac:dyDescent="0.3">
      <c r="A15" s="139" t="s">
        <v>177</v>
      </c>
      <c r="B15" s="139" t="s">
        <v>12</v>
      </c>
      <c r="C15" s="137" t="s">
        <v>179</v>
      </c>
      <c r="D15" s="134" t="s">
        <v>178</v>
      </c>
      <c r="E15" s="134" t="s">
        <v>178</v>
      </c>
      <c r="F15" s="134" t="s">
        <v>150</v>
      </c>
      <c r="G15" s="134" t="s">
        <v>338</v>
      </c>
      <c r="H15" s="133">
        <v>49039.4</v>
      </c>
      <c r="I15" s="144">
        <v>45401</v>
      </c>
    </row>
    <row r="16" spans="1:10" s="135" customFormat="1" ht="41.4" x14ac:dyDescent="0.3">
      <c r="A16" s="139" t="s">
        <v>180</v>
      </c>
      <c r="B16" s="139" t="s">
        <v>14</v>
      </c>
      <c r="C16" s="134" t="s">
        <v>63</v>
      </c>
      <c r="D16" s="134" t="s">
        <v>404</v>
      </c>
      <c r="E16" s="134" t="s">
        <v>181</v>
      </c>
      <c r="F16" s="134" t="s">
        <v>150</v>
      </c>
      <c r="G16" s="134" t="s">
        <v>339</v>
      </c>
      <c r="H16" s="133">
        <v>180655.4</v>
      </c>
      <c r="I16" s="144">
        <v>45401</v>
      </c>
    </row>
    <row r="17" spans="1:9" s="135" customFormat="1" ht="41.4" x14ac:dyDescent="0.3">
      <c r="A17" s="139" t="s">
        <v>182</v>
      </c>
      <c r="B17" s="139" t="s">
        <v>15</v>
      </c>
      <c r="C17" s="134" t="s">
        <v>184</v>
      </c>
      <c r="D17" s="134" t="s">
        <v>405</v>
      </c>
      <c r="E17" s="134" t="s">
        <v>183</v>
      </c>
      <c r="F17" s="134" t="s">
        <v>150</v>
      </c>
      <c r="G17" s="134" t="s">
        <v>340</v>
      </c>
      <c r="H17" s="133">
        <v>172915.13</v>
      </c>
      <c r="I17" s="144">
        <v>45401</v>
      </c>
    </row>
    <row r="18" spans="1:9" s="135" customFormat="1" ht="41.4" x14ac:dyDescent="0.3">
      <c r="A18" s="139" t="s">
        <v>185</v>
      </c>
      <c r="B18" s="139" t="s">
        <v>15</v>
      </c>
      <c r="C18" s="137" t="s">
        <v>187</v>
      </c>
      <c r="D18" s="134" t="s">
        <v>186</v>
      </c>
      <c r="E18" s="134" t="s">
        <v>186</v>
      </c>
      <c r="F18" s="134" t="s">
        <v>1</v>
      </c>
      <c r="G18" s="134" t="s">
        <v>341</v>
      </c>
      <c r="H18" s="133">
        <v>42369.75</v>
      </c>
      <c r="I18" s="144">
        <v>45401</v>
      </c>
    </row>
    <row r="19" spans="1:9" s="135" customFormat="1" ht="82.8" x14ac:dyDescent="0.3">
      <c r="A19" s="139" t="s">
        <v>188</v>
      </c>
      <c r="B19" s="139" t="s">
        <v>14</v>
      </c>
      <c r="C19" s="137" t="s">
        <v>173</v>
      </c>
      <c r="D19" s="134" t="s">
        <v>406</v>
      </c>
      <c r="E19" s="134" t="s">
        <v>189</v>
      </c>
      <c r="F19" s="134" t="s">
        <v>160</v>
      </c>
      <c r="G19" s="134" t="s">
        <v>342</v>
      </c>
      <c r="H19" s="133">
        <v>90558.99</v>
      </c>
      <c r="I19" s="144">
        <v>45401</v>
      </c>
    </row>
    <row r="20" spans="1:9" s="135" customFormat="1" ht="55.2" x14ac:dyDescent="0.3">
      <c r="A20" s="139" t="s">
        <v>190</v>
      </c>
      <c r="B20" s="139" t="s">
        <v>14</v>
      </c>
      <c r="C20" s="137" t="s">
        <v>129</v>
      </c>
      <c r="D20" s="134" t="s">
        <v>407</v>
      </c>
      <c r="E20" s="134" t="s">
        <v>191</v>
      </c>
      <c r="F20" s="134" t="s">
        <v>160</v>
      </c>
      <c r="G20" s="136" t="s">
        <v>343</v>
      </c>
      <c r="H20" s="133">
        <v>154796.10999999999</v>
      </c>
      <c r="I20" s="144">
        <v>45401</v>
      </c>
    </row>
    <row r="21" spans="1:9" s="135" customFormat="1" ht="55.2" x14ac:dyDescent="0.3">
      <c r="A21" s="139" t="s">
        <v>192</v>
      </c>
      <c r="B21" s="139" t="s">
        <v>12</v>
      </c>
      <c r="C21" s="137" t="s">
        <v>194</v>
      </c>
      <c r="D21" s="134" t="s">
        <v>408</v>
      </c>
      <c r="E21" s="134" t="s">
        <v>193</v>
      </c>
      <c r="F21" s="134" t="s">
        <v>160</v>
      </c>
      <c r="G21" s="134" t="s">
        <v>344</v>
      </c>
      <c r="H21" s="133">
        <v>67681.539999999994</v>
      </c>
      <c r="I21" s="144">
        <v>45401</v>
      </c>
    </row>
    <row r="22" spans="1:9" s="135" customFormat="1" ht="82.8" x14ac:dyDescent="0.3">
      <c r="A22" s="139" t="s">
        <v>195</v>
      </c>
      <c r="B22" s="139" t="s">
        <v>17</v>
      </c>
      <c r="C22" s="137" t="s">
        <v>197</v>
      </c>
      <c r="D22" s="134" t="s">
        <v>409</v>
      </c>
      <c r="E22" s="134" t="s">
        <v>196</v>
      </c>
      <c r="F22" s="134" t="s">
        <v>160</v>
      </c>
      <c r="G22" s="134" t="s">
        <v>345</v>
      </c>
      <c r="H22" s="133">
        <v>39662.32</v>
      </c>
      <c r="I22" s="144">
        <v>45401</v>
      </c>
    </row>
    <row r="23" spans="1:9" s="135" customFormat="1" ht="55.2" x14ac:dyDescent="0.3">
      <c r="A23" s="139" t="s">
        <v>198</v>
      </c>
      <c r="B23" s="139" t="s">
        <v>15</v>
      </c>
      <c r="C23" s="137" t="s">
        <v>200</v>
      </c>
      <c r="D23" s="134" t="s">
        <v>410</v>
      </c>
      <c r="E23" s="134" t="s">
        <v>199</v>
      </c>
      <c r="F23" s="134" t="s">
        <v>160</v>
      </c>
      <c r="G23" s="134" t="s">
        <v>346</v>
      </c>
      <c r="H23" s="133">
        <v>63683.43</v>
      </c>
      <c r="I23" s="144">
        <v>45401</v>
      </c>
    </row>
    <row r="24" spans="1:9" s="135" customFormat="1" ht="27.6" x14ac:dyDescent="0.3">
      <c r="A24" s="139" t="s">
        <v>201</v>
      </c>
      <c r="B24" s="139" t="s">
        <v>15</v>
      </c>
      <c r="C24" s="137" t="s">
        <v>82</v>
      </c>
      <c r="D24" s="134" t="s">
        <v>411</v>
      </c>
      <c r="E24" s="134" t="s">
        <v>202</v>
      </c>
      <c r="F24" s="134" t="s">
        <v>160</v>
      </c>
      <c r="G24" s="134" t="s">
        <v>347</v>
      </c>
      <c r="H24" s="132">
        <v>95687.29</v>
      </c>
      <c r="I24" s="144">
        <v>45401</v>
      </c>
    </row>
    <row r="25" spans="1:9" s="135" customFormat="1" ht="27.6" x14ac:dyDescent="0.3">
      <c r="A25" s="139" t="s">
        <v>203</v>
      </c>
      <c r="B25" s="139" t="s">
        <v>13</v>
      </c>
      <c r="C25" s="134" t="s">
        <v>121</v>
      </c>
      <c r="D25" s="134" t="s">
        <v>122</v>
      </c>
      <c r="E25" s="134" t="s">
        <v>204</v>
      </c>
      <c r="F25" s="134" t="s">
        <v>150</v>
      </c>
      <c r="G25" s="134" t="s">
        <v>348</v>
      </c>
      <c r="H25" s="133">
        <v>13644.57</v>
      </c>
      <c r="I25" s="144">
        <v>45401</v>
      </c>
    </row>
    <row r="26" spans="1:9" s="135" customFormat="1" ht="27.6" x14ac:dyDescent="0.3">
      <c r="A26" s="139" t="s">
        <v>205</v>
      </c>
      <c r="B26" s="139" t="s">
        <v>13</v>
      </c>
      <c r="C26" s="134" t="s">
        <v>208</v>
      </c>
      <c r="D26" s="134" t="s">
        <v>206</v>
      </c>
      <c r="E26" s="134" t="s">
        <v>207</v>
      </c>
      <c r="F26" s="134" t="s">
        <v>1</v>
      </c>
      <c r="G26" s="134" t="s">
        <v>349</v>
      </c>
      <c r="H26" s="133">
        <v>24221.98</v>
      </c>
      <c r="I26" s="144">
        <v>45401</v>
      </c>
    </row>
    <row r="27" spans="1:9" s="135" customFormat="1" ht="82.8" x14ac:dyDescent="0.3">
      <c r="A27" s="139" t="s">
        <v>209</v>
      </c>
      <c r="B27" s="139" t="s">
        <v>14</v>
      </c>
      <c r="C27" s="137" t="s">
        <v>211</v>
      </c>
      <c r="D27" s="134" t="s">
        <v>412</v>
      </c>
      <c r="E27" s="134" t="s">
        <v>210</v>
      </c>
      <c r="F27" s="134" t="s">
        <v>1</v>
      </c>
      <c r="G27" s="134" t="s">
        <v>350</v>
      </c>
      <c r="H27" s="133">
        <v>73493.850000000006</v>
      </c>
      <c r="I27" s="144">
        <v>45401</v>
      </c>
    </row>
    <row r="28" spans="1:9" s="135" customFormat="1" ht="13.8" x14ac:dyDescent="0.3">
      <c r="A28" s="139" t="s">
        <v>212</v>
      </c>
      <c r="B28" s="139" t="s">
        <v>13</v>
      </c>
      <c r="C28" s="134" t="s">
        <v>214</v>
      </c>
      <c r="D28" s="134" t="s">
        <v>413</v>
      </c>
      <c r="E28" s="134" t="s">
        <v>213</v>
      </c>
      <c r="F28" s="134" t="s">
        <v>160</v>
      </c>
      <c r="G28" s="134" t="s">
        <v>351</v>
      </c>
      <c r="H28" s="133">
        <v>148620.82</v>
      </c>
      <c r="I28" s="144">
        <v>45405</v>
      </c>
    </row>
    <row r="29" spans="1:9" s="135" customFormat="1" ht="27.6" x14ac:dyDescent="0.3">
      <c r="A29" s="139" t="s">
        <v>215</v>
      </c>
      <c r="B29" s="139" t="s">
        <v>15</v>
      </c>
      <c r="C29" s="134" t="s">
        <v>217</v>
      </c>
      <c r="D29" s="134" t="s">
        <v>414</v>
      </c>
      <c r="E29" s="134" t="s">
        <v>216</v>
      </c>
      <c r="F29" s="134" t="s">
        <v>160</v>
      </c>
      <c r="G29" s="134" t="s">
        <v>352</v>
      </c>
      <c r="H29" s="133">
        <v>33573.56</v>
      </c>
      <c r="I29" s="144">
        <v>45405</v>
      </c>
    </row>
    <row r="30" spans="1:9" s="135" customFormat="1" ht="27.6" x14ac:dyDescent="0.3">
      <c r="A30" s="139" t="s">
        <v>218</v>
      </c>
      <c r="B30" s="139" t="s">
        <v>17</v>
      </c>
      <c r="C30" s="134" t="s">
        <v>220</v>
      </c>
      <c r="D30" s="134" t="s">
        <v>415</v>
      </c>
      <c r="E30" s="134" t="s">
        <v>219</v>
      </c>
      <c r="F30" s="134" t="s">
        <v>160</v>
      </c>
      <c r="G30" s="134" t="s">
        <v>353</v>
      </c>
      <c r="H30" s="133">
        <v>12945.93</v>
      </c>
      <c r="I30" s="144">
        <v>45405</v>
      </c>
    </row>
    <row r="31" spans="1:9" s="135" customFormat="1" ht="41.4" x14ac:dyDescent="0.3">
      <c r="A31" s="139" t="s">
        <v>221</v>
      </c>
      <c r="B31" s="139" t="s">
        <v>14</v>
      </c>
      <c r="C31" s="134" t="s">
        <v>223</v>
      </c>
      <c r="D31" s="134" t="s">
        <v>122</v>
      </c>
      <c r="E31" s="134" t="s">
        <v>222</v>
      </c>
      <c r="F31" s="134" t="s">
        <v>150</v>
      </c>
      <c r="G31" s="134" t="s">
        <v>354</v>
      </c>
      <c r="H31" s="133">
        <v>28072.560000000001</v>
      </c>
      <c r="I31" s="144">
        <v>45405</v>
      </c>
    </row>
    <row r="32" spans="1:9" s="135" customFormat="1" ht="55.2" x14ac:dyDescent="0.3">
      <c r="A32" s="139" t="s">
        <v>224</v>
      </c>
      <c r="B32" s="139" t="s">
        <v>15</v>
      </c>
      <c r="C32" s="137" t="s">
        <v>101</v>
      </c>
      <c r="D32" s="134" t="s">
        <v>416</v>
      </c>
      <c r="E32" s="134" t="s">
        <v>225</v>
      </c>
      <c r="F32" s="134" t="s">
        <v>160</v>
      </c>
      <c r="G32" s="134" t="s">
        <v>355</v>
      </c>
      <c r="H32" s="133">
        <v>49340.97</v>
      </c>
      <c r="I32" s="144">
        <v>45405</v>
      </c>
    </row>
    <row r="33" spans="1:9" s="135" customFormat="1" ht="41.4" x14ac:dyDescent="0.3">
      <c r="A33" s="139" t="s">
        <v>226</v>
      </c>
      <c r="B33" s="139" t="s">
        <v>12</v>
      </c>
      <c r="C33" s="134" t="s">
        <v>228</v>
      </c>
      <c r="D33" s="138" t="s">
        <v>415</v>
      </c>
      <c r="E33" s="134" t="s">
        <v>227</v>
      </c>
      <c r="F33" s="134" t="s">
        <v>160</v>
      </c>
      <c r="G33" s="134" t="s">
        <v>356</v>
      </c>
      <c r="H33" s="133">
        <v>32785.32</v>
      </c>
      <c r="I33" s="144">
        <v>45405</v>
      </c>
    </row>
    <row r="34" spans="1:9" s="135" customFormat="1" ht="27.6" x14ac:dyDescent="0.3">
      <c r="A34" s="139" t="s">
        <v>229</v>
      </c>
      <c r="B34" s="139" t="s">
        <v>13</v>
      </c>
      <c r="C34" s="134" t="s">
        <v>231</v>
      </c>
      <c r="D34" s="134" t="s">
        <v>399</v>
      </c>
      <c r="E34" s="134" t="s">
        <v>230</v>
      </c>
      <c r="F34" s="134" t="s">
        <v>150</v>
      </c>
      <c r="G34" s="134" t="s">
        <v>357</v>
      </c>
      <c r="H34" s="133">
        <v>26061.38</v>
      </c>
      <c r="I34" s="144">
        <v>45405</v>
      </c>
    </row>
    <row r="35" spans="1:9" s="135" customFormat="1" ht="27.6" x14ac:dyDescent="0.3">
      <c r="A35" s="139" t="s">
        <v>232</v>
      </c>
      <c r="B35" s="139" t="s">
        <v>15</v>
      </c>
      <c r="C35" s="137" t="s">
        <v>234</v>
      </c>
      <c r="D35" s="134" t="s">
        <v>417</v>
      </c>
      <c r="E35" s="134" t="s">
        <v>233</v>
      </c>
      <c r="F35" s="134" t="s">
        <v>150</v>
      </c>
      <c r="G35" s="134" t="s">
        <v>358</v>
      </c>
      <c r="H35" s="133">
        <v>27662.98</v>
      </c>
      <c r="I35" s="144">
        <v>45405</v>
      </c>
    </row>
    <row r="36" spans="1:9" s="135" customFormat="1" ht="41.4" x14ac:dyDescent="0.3">
      <c r="A36" s="139" t="s">
        <v>235</v>
      </c>
      <c r="B36" s="139" t="s">
        <v>15</v>
      </c>
      <c r="C36" s="137" t="s">
        <v>184</v>
      </c>
      <c r="D36" s="134" t="s">
        <v>418</v>
      </c>
      <c r="E36" s="134" t="s">
        <v>236</v>
      </c>
      <c r="F36" s="134" t="s">
        <v>150</v>
      </c>
      <c r="G36" s="134" t="s">
        <v>359</v>
      </c>
      <c r="H36" s="133">
        <v>136904.99</v>
      </c>
      <c r="I36" s="144">
        <v>45405</v>
      </c>
    </row>
    <row r="37" spans="1:9" s="135" customFormat="1" ht="82.8" x14ac:dyDescent="0.3">
      <c r="A37" s="139" t="s">
        <v>237</v>
      </c>
      <c r="B37" s="139" t="s">
        <v>15</v>
      </c>
      <c r="C37" s="137" t="s">
        <v>125</v>
      </c>
      <c r="D37" s="134" t="s">
        <v>419</v>
      </c>
      <c r="E37" s="134" t="s">
        <v>238</v>
      </c>
      <c r="F37" s="134" t="s">
        <v>150</v>
      </c>
      <c r="G37" s="137" t="s">
        <v>360</v>
      </c>
      <c r="H37" s="133">
        <v>21958.47</v>
      </c>
      <c r="I37" s="144">
        <v>45405</v>
      </c>
    </row>
    <row r="38" spans="1:9" s="135" customFormat="1" ht="55.2" x14ac:dyDescent="0.3">
      <c r="A38" s="139" t="s">
        <v>239</v>
      </c>
      <c r="B38" s="139" t="s">
        <v>15</v>
      </c>
      <c r="C38" s="137" t="s">
        <v>217</v>
      </c>
      <c r="D38" s="134" t="s">
        <v>420</v>
      </c>
      <c r="E38" s="134" t="s">
        <v>240</v>
      </c>
      <c r="F38" s="134" t="s">
        <v>150</v>
      </c>
      <c r="G38" s="134" t="s">
        <v>361</v>
      </c>
      <c r="H38" s="133">
        <v>43012.5</v>
      </c>
      <c r="I38" s="144">
        <v>45405</v>
      </c>
    </row>
    <row r="39" spans="1:9" s="135" customFormat="1" ht="27.6" x14ac:dyDescent="0.3">
      <c r="A39" s="139" t="s">
        <v>241</v>
      </c>
      <c r="B39" s="139" t="s">
        <v>15</v>
      </c>
      <c r="C39" s="134" t="s">
        <v>243</v>
      </c>
      <c r="D39" s="134" t="s">
        <v>122</v>
      </c>
      <c r="E39" s="134" t="s">
        <v>242</v>
      </c>
      <c r="F39" s="134" t="s">
        <v>160</v>
      </c>
      <c r="G39" s="134" t="s">
        <v>362</v>
      </c>
      <c r="H39" s="133">
        <v>203251.55</v>
      </c>
      <c r="I39" s="144">
        <v>45405</v>
      </c>
    </row>
    <row r="40" spans="1:9" s="135" customFormat="1" ht="41.4" x14ac:dyDescent="0.3">
      <c r="A40" s="139" t="s">
        <v>244</v>
      </c>
      <c r="B40" s="139" t="s">
        <v>14</v>
      </c>
      <c r="C40" s="134" t="s">
        <v>63</v>
      </c>
      <c r="D40" s="134" t="s">
        <v>421</v>
      </c>
      <c r="E40" s="134" t="s">
        <v>245</v>
      </c>
      <c r="F40" s="134" t="s">
        <v>150</v>
      </c>
      <c r="G40" s="134" t="s">
        <v>363</v>
      </c>
      <c r="H40" s="133">
        <v>20011.13</v>
      </c>
      <c r="I40" s="144">
        <v>45405</v>
      </c>
    </row>
    <row r="41" spans="1:9" s="135" customFormat="1" ht="55.2" x14ac:dyDescent="0.3">
      <c r="A41" s="139" t="s">
        <v>246</v>
      </c>
      <c r="B41" s="139" t="s">
        <v>13</v>
      </c>
      <c r="C41" s="134" t="s">
        <v>13</v>
      </c>
      <c r="D41" s="134" t="s">
        <v>422</v>
      </c>
      <c r="E41" s="134" t="s">
        <v>247</v>
      </c>
      <c r="F41" s="134" t="s">
        <v>160</v>
      </c>
      <c r="G41" s="134" t="s">
        <v>364</v>
      </c>
      <c r="H41" s="133">
        <v>29678.01</v>
      </c>
      <c r="I41" s="144">
        <v>45405</v>
      </c>
    </row>
    <row r="42" spans="1:9" s="135" customFormat="1" ht="13.8" x14ac:dyDescent="0.3">
      <c r="A42" s="139" t="s">
        <v>248</v>
      </c>
      <c r="B42" s="139" t="s">
        <v>13</v>
      </c>
      <c r="C42" s="137" t="s">
        <v>250</v>
      </c>
      <c r="D42" s="134" t="s">
        <v>423</v>
      </c>
      <c r="E42" s="134" t="s">
        <v>249</v>
      </c>
      <c r="F42" s="134" t="s">
        <v>160</v>
      </c>
      <c r="G42" s="134" t="s">
        <v>365</v>
      </c>
      <c r="H42" s="133">
        <v>23456.11</v>
      </c>
      <c r="I42" s="144">
        <v>45405</v>
      </c>
    </row>
    <row r="43" spans="1:9" s="135" customFormat="1" ht="27.6" x14ac:dyDescent="0.3">
      <c r="A43" s="139" t="s">
        <v>251</v>
      </c>
      <c r="B43" s="139" t="s">
        <v>14</v>
      </c>
      <c r="C43" s="134" t="s">
        <v>253</v>
      </c>
      <c r="D43" s="134" t="s">
        <v>424</v>
      </c>
      <c r="E43" s="134" t="s">
        <v>252</v>
      </c>
      <c r="F43" s="134" t="s">
        <v>1</v>
      </c>
      <c r="G43" s="134" t="s">
        <v>366</v>
      </c>
      <c r="H43" s="133">
        <v>15695.75</v>
      </c>
      <c r="I43" s="144">
        <v>45405</v>
      </c>
    </row>
    <row r="44" spans="1:9" s="135" customFormat="1" ht="13.8" x14ac:dyDescent="0.3">
      <c r="A44" s="139" t="s">
        <v>254</v>
      </c>
      <c r="B44" s="139" t="s">
        <v>15</v>
      </c>
      <c r="C44" s="137" t="s">
        <v>256</v>
      </c>
      <c r="D44" s="134" t="s">
        <v>425</v>
      </c>
      <c r="E44" s="134" t="s">
        <v>255</v>
      </c>
      <c r="F44" s="134" t="s">
        <v>160</v>
      </c>
      <c r="G44" s="134" t="s">
        <v>367</v>
      </c>
      <c r="H44" s="132">
        <v>236636.78</v>
      </c>
      <c r="I44" s="144">
        <v>45405</v>
      </c>
    </row>
    <row r="45" spans="1:9" s="135" customFormat="1" ht="27.6" x14ac:dyDescent="0.3">
      <c r="A45" s="139" t="s">
        <v>257</v>
      </c>
      <c r="B45" s="139" t="s">
        <v>17</v>
      </c>
      <c r="C45" s="137" t="s">
        <v>259</v>
      </c>
      <c r="D45" s="134" t="s">
        <v>426</v>
      </c>
      <c r="E45" s="134" t="s">
        <v>258</v>
      </c>
      <c r="F45" s="134" t="s">
        <v>160</v>
      </c>
      <c r="G45" s="134" t="s">
        <v>368</v>
      </c>
      <c r="H45" s="133">
        <v>41251.19</v>
      </c>
      <c r="I45" s="144">
        <v>45405</v>
      </c>
    </row>
    <row r="46" spans="1:9" s="135" customFormat="1" ht="55.2" x14ac:dyDescent="0.3">
      <c r="A46" s="139" t="s">
        <v>260</v>
      </c>
      <c r="B46" s="139" t="s">
        <v>16</v>
      </c>
      <c r="C46" s="134" t="s">
        <v>395</v>
      </c>
      <c r="D46" s="134" t="s">
        <v>122</v>
      </c>
      <c r="E46" s="134" t="s">
        <v>261</v>
      </c>
      <c r="F46" s="134" t="s">
        <v>160</v>
      </c>
      <c r="G46" s="134" t="s">
        <v>369</v>
      </c>
      <c r="H46" s="133">
        <v>67544.55</v>
      </c>
      <c r="I46" s="144">
        <v>45405</v>
      </c>
    </row>
    <row r="47" spans="1:9" s="135" customFormat="1" ht="27.6" x14ac:dyDescent="0.3">
      <c r="A47" s="139" t="s">
        <v>262</v>
      </c>
      <c r="B47" s="139" t="s">
        <v>12</v>
      </c>
      <c r="C47" s="137" t="s">
        <v>264</v>
      </c>
      <c r="D47" s="134" t="s">
        <v>427</v>
      </c>
      <c r="E47" s="134" t="s">
        <v>263</v>
      </c>
      <c r="F47" s="134" t="s">
        <v>1</v>
      </c>
      <c r="G47" s="134" t="s">
        <v>370</v>
      </c>
      <c r="H47" s="133">
        <v>28483.95</v>
      </c>
      <c r="I47" s="144">
        <v>45405</v>
      </c>
    </row>
    <row r="48" spans="1:9" s="135" customFormat="1" ht="13.8" x14ac:dyDescent="0.3">
      <c r="A48" s="139" t="s">
        <v>265</v>
      </c>
      <c r="B48" s="139" t="s">
        <v>13</v>
      </c>
      <c r="C48" s="134" t="s">
        <v>231</v>
      </c>
      <c r="D48" s="134" t="s">
        <v>399</v>
      </c>
      <c r="E48" s="134" t="s">
        <v>266</v>
      </c>
      <c r="F48" s="134" t="s">
        <v>160</v>
      </c>
      <c r="G48" s="134" t="s">
        <v>371</v>
      </c>
      <c r="H48" s="133">
        <v>28992.93</v>
      </c>
      <c r="I48" s="144">
        <v>45405</v>
      </c>
    </row>
    <row r="49" spans="1:9" s="135" customFormat="1" ht="41.4" x14ac:dyDescent="0.3">
      <c r="A49" s="139" t="s">
        <v>267</v>
      </c>
      <c r="B49" s="139" t="s">
        <v>12</v>
      </c>
      <c r="C49" s="137" t="s">
        <v>269</v>
      </c>
      <c r="D49" s="134" t="s">
        <v>428</v>
      </c>
      <c r="E49" s="134" t="s">
        <v>268</v>
      </c>
      <c r="F49" s="134" t="s">
        <v>160</v>
      </c>
      <c r="G49" s="134" t="s">
        <v>372</v>
      </c>
      <c r="H49" s="133">
        <v>176871.76</v>
      </c>
      <c r="I49" s="144">
        <v>45405</v>
      </c>
    </row>
    <row r="50" spans="1:9" s="135" customFormat="1" ht="96.6" x14ac:dyDescent="0.3">
      <c r="A50" s="139" t="s">
        <v>270</v>
      </c>
      <c r="B50" s="139" t="s">
        <v>13</v>
      </c>
      <c r="C50" s="134" t="s">
        <v>272</v>
      </c>
      <c r="D50" s="134" t="s">
        <v>429</v>
      </c>
      <c r="E50" s="134" t="s">
        <v>271</v>
      </c>
      <c r="F50" s="134" t="s">
        <v>160</v>
      </c>
      <c r="G50" s="134" t="s">
        <v>373</v>
      </c>
      <c r="H50" s="133">
        <v>219683.75</v>
      </c>
      <c r="I50" s="144">
        <v>45405</v>
      </c>
    </row>
    <row r="51" spans="1:9" s="135" customFormat="1" ht="27.6" x14ac:dyDescent="0.3">
      <c r="A51" s="139" t="s">
        <v>273</v>
      </c>
      <c r="B51" s="139" t="s">
        <v>17</v>
      </c>
      <c r="C51" s="137" t="s">
        <v>275</v>
      </c>
      <c r="D51" s="134" t="s">
        <v>430</v>
      </c>
      <c r="E51" s="134" t="s">
        <v>274</v>
      </c>
      <c r="F51" s="134" t="s">
        <v>160</v>
      </c>
      <c r="G51" s="134" t="s">
        <v>374</v>
      </c>
      <c r="H51" s="133">
        <v>28475</v>
      </c>
      <c r="I51" s="144">
        <v>45405</v>
      </c>
    </row>
    <row r="52" spans="1:9" s="135" customFormat="1" ht="55.2" x14ac:dyDescent="0.3">
      <c r="A52" s="139" t="s">
        <v>276</v>
      </c>
      <c r="B52" s="139" t="s">
        <v>12</v>
      </c>
      <c r="C52" s="137" t="s">
        <v>278</v>
      </c>
      <c r="D52" s="134" t="s">
        <v>277</v>
      </c>
      <c r="E52" s="134" t="s">
        <v>277</v>
      </c>
      <c r="F52" s="134" t="s">
        <v>150</v>
      </c>
      <c r="G52" s="134" t="s">
        <v>375</v>
      </c>
      <c r="H52" s="133">
        <v>237394.59</v>
      </c>
      <c r="I52" s="144">
        <v>45405</v>
      </c>
    </row>
    <row r="53" spans="1:9" s="135" customFormat="1" ht="55.2" x14ac:dyDescent="0.3">
      <c r="A53" s="139" t="s">
        <v>279</v>
      </c>
      <c r="B53" s="139" t="s">
        <v>15</v>
      </c>
      <c r="C53" s="134" t="s">
        <v>184</v>
      </c>
      <c r="D53" s="134" t="s">
        <v>431</v>
      </c>
      <c r="E53" s="134" t="s">
        <v>280</v>
      </c>
      <c r="F53" s="134" t="s">
        <v>160</v>
      </c>
      <c r="G53" s="134" t="s">
        <v>376</v>
      </c>
      <c r="H53" s="133">
        <v>152990.01</v>
      </c>
      <c r="I53" s="144">
        <v>45405</v>
      </c>
    </row>
    <row r="54" spans="1:9" s="135" customFormat="1" ht="41.4" x14ac:dyDescent="0.3">
      <c r="A54" s="139" t="s">
        <v>281</v>
      </c>
      <c r="B54" s="139" t="s">
        <v>14</v>
      </c>
      <c r="C54" s="134" t="s">
        <v>283</v>
      </c>
      <c r="D54" s="134" t="s">
        <v>122</v>
      </c>
      <c r="E54" s="134" t="s">
        <v>282</v>
      </c>
      <c r="F54" s="134" t="s">
        <v>150</v>
      </c>
      <c r="G54" s="134" t="s">
        <v>377</v>
      </c>
      <c r="H54" s="133">
        <v>3547.5</v>
      </c>
      <c r="I54" s="144">
        <v>45405</v>
      </c>
    </row>
    <row r="55" spans="1:9" s="135" customFormat="1" ht="55.2" x14ac:dyDescent="0.3">
      <c r="A55" s="139" t="s">
        <v>284</v>
      </c>
      <c r="B55" s="139" t="s">
        <v>15</v>
      </c>
      <c r="C55" s="134" t="s">
        <v>286</v>
      </c>
      <c r="D55" s="134" t="s">
        <v>122</v>
      </c>
      <c r="E55" s="134" t="s">
        <v>285</v>
      </c>
      <c r="F55" s="134" t="s">
        <v>150</v>
      </c>
      <c r="G55" s="134" t="s">
        <v>378</v>
      </c>
      <c r="H55" s="133">
        <v>99334.5</v>
      </c>
      <c r="I55" s="144">
        <v>45405</v>
      </c>
    </row>
    <row r="56" spans="1:9" s="135" customFormat="1" ht="69" x14ac:dyDescent="0.3">
      <c r="A56" s="139" t="s">
        <v>287</v>
      </c>
      <c r="B56" s="139" t="s">
        <v>14</v>
      </c>
      <c r="C56" s="134" t="s">
        <v>289</v>
      </c>
      <c r="D56" s="134" t="s">
        <v>421</v>
      </c>
      <c r="E56" s="134" t="s">
        <v>288</v>
      </c>
      <c r="F56" s="134" t="s">
        <v>150</v>
      </c>
      <c r="G56" s="134" t="s">
        <v>379</v>
      </c>
      <c r="H56" s="133">
        <v>27530.97</v>
      </c>
      <c r="I56" s="144">
        <v>45405</v>
      </c>
    </row>
    <row r="57" spans="1:9" s="135" customFormat="1" ht="41.4" x14ac:dyDescent="0.3">
      <c r="A57" s="139" t="s">
        <v>290</v>
      </c>
      <c r="B57" s="139" t="s">
        <v>15</v>
      </c>
      <c r="C57" s="134" t="s">
        <v>187</v>
      </c>
      <c r="D57" s="134" t="s">
        <v>102</v>
      </c>
      <c r="E57" s="134" t="s">
        <v>291</v>
      </c>
      <c r="F57" s="134" t="s">
        <v>150</v>
      </c>
      <c r="G57" s="134" t="s">
        <v>380</v>
      </c>
      <c r="H57" s="133">
        <v>51551.98</v>
      </c>
      <c r="I57" s="144">
        <v>45405</v>
      </c>
    </row>
    <row r="58" spans="1:9" s="135" customFormat="1" ht="41.4" x14ac:dyDescent="0.3">
      <c r="A58" s="139" t="s">
        <v>292</v>
      </c>
      <c r="B58" s="139" t="s">
        <v>15</v>
      </c>
      <c r="C58" s="134" t="s">
        <v>101</v>
      </c>
      <c r="D58" s="134" t="s">
        <v>102</v>
      </c>
      <c r="E58" s="134" t="s">
        <v>293</v>
      </c>
      <c r="F58" s="134" t="s">
        <v>150</v>
      </c>
      <c r="G58" s="134" t="s">
        <v>381</v>
      </c>
      <c r="H58" s="133">
        <v>36292.519999999997</v>
      </c>
      <c r="I58" s="144">
        <v>45405</v>
      </c>
    </row>
    <row r="59" spans="1:9" s="135" customFormat="1" ht="96.6" x14ac:dyDescent="0.3">
      <c r="A59" s="139" t="s">
        <v>294</v>
      </c>
      <c r="B59" s="139" t="s">
        <v>17</v>
      </c>
      <c r="C59" s="134" t="s">
        <v>296</v>
      </c>
      <c r="D59" s="134" t="s">
        <v>122</v>
      </c>
      <c r="E59" s="134" t="s">
        <v>295</v>
      </c>
      <c r="F59" s="134" t="s">
        <v>150</v>
      </c>
      <c r="G59" s="134" t="s">
        <v>382</v>
      </c>
      <c r="H59" s="133">
        <v>295127.53000000003</v>
      </c>
      <c r="I59" s="144">
        <v>45405</v>
      </c>
    </row>
    <row r="60" spans="1:9" s="135" customFormat="1" ht="27.6" x14ac:dyDescent="0.3">
      <c r="A60" s="139" t="s">
        <v>297</v>
      </c>
      <c r="B60" s="139" t="s">
        <v>17</v>
      </c>
      <c r="C60" s="134" t="s">
        <v>299</v>
      </c>
      <c r="D60" s="134" t="s">
        <v>432</v>
      </c>
      <c r="E60" s="134" t="s">
        <v>298</v>
      </c>
      <c r="F60" s="134" t="s">
        <v>150</v>
      </c>
      <c r="G60" s="134" t="s">
        <v>383</v>
      </c>
      <c r="H60" s="133">
        <v>239131.87</v>
      </c>
      <c r="I60" s="144">
        <v>45405</v>
      </c>
    </row>
    <row r="61" spans="1:9" s="135" customFormat="1" ht="27.6" x14ac:dyDescent="0.3">
      <c r="A61" s="139" t="s">
        <v>300</v>
      </c>
      <c r="B61" s="139" t="s">
        <v>14</v>
      </c>
      <c r="C61" s="137" t="s">
        <v>396</v>
      </c>
      <c r="D61" s="134" t="s">
        <v>433</v>
      </c>
      <c r="E61" s="134" t="s">
        <v>301</v>
      </c>
      <c r="F61" s="134" t="s">
        <v>160</v>
      </c>
      <c r="G61" s="134" t="s">
        <v>384</v>
      </c>
      <c r="H61" s="133">
        <v>63149.59</v>
      </c>
      <c r="I61" s="144">
        <v>45405</v>
      </c>
    </row>
    <row r="62" spans="1:9" s="135" customFormat="1" ht="41.4" x14ac:dyDescent="0.3">
      <c r="A62" s="139" t="s">
        <v>302</v>
      </c>
      <c r="B62" s="139" t="s">
        <v>15</v>
      </c>
      <c r="C62" s="137" t="s">
        <v>187</v>
      </c>
      <c r="D62" s="134" t="s">
        <v>434</v>
      </c>
      <c r="E62" s="134" t="s">
        <v>303</v>
      </c>
      <c r="F62" s="134" t="s">
        <v>160</v>
      </c>
      <c r="G62" s="134" t="s">
        <v>385</v>
      </c>
      <c r="H62" s="133">
        <v>7481.19</v>
      </c>
      <c r="I62" s="144">
        <v>45405</v>
      </c>
    </row>
    <row r="63" spans="1:9" s="135" customFormat="1" ht="69" x14ac:dyDescent="0.3">
      <c r="A63" s="139" t="s">
        <v>304</v>
      </c>
      <c r="B63" s="139" t="s">
        <v>17</v>
      </c>
      <c r="C63" s="137" t="s">
        <v>306</v>
      </c>
      <c r="D63" s="134" t="s">
        <v>435</v>
      </c>
      <c r="E63" s="134" t="s">
        <v>305</v>
      </c>
      <c r="F63" s="134" t="s">
        <v>1</v>
      </c>
      <c r="G63" s="134" t="s">
        <v>386</v>
      </c>
      <c r="H63" s="133">
        <v>20153.75</v>
      </c>
      <c r="I63" s="144">
        <v>45405</v>
      </c>
    </row>
    <row r="64" spans="1:9" s="135" customFormat="1" ht="27.6" x14ac:dyDescent="0.3">
      <c r="A64" s="139" t="s">
        <v>307</v>
      </c>
      <c r="B64" s="139" t="s">
        <v>13</v>
      </c>
      <c r="C64" s="134" t="s">
        <v>13</v>
      </c>
      <c r="D64" s="134" t="s">
        <v>436</v>
      </c>
      <c r="E64" s="134" t="s">
        <v>308</v>
      </c>
      <c r="F64" s="134" t="s">
        <v>150</v>
      </c>
      <c r="G64" s="134" t="s">
        <v>387</v>
      </c>
      <c r="H64" s="133">
        <v>124700</v>
      </c>
      <c r="I64" s="144">
        <v>45405</v>
      </c>
    </row>
    <row r="65" spans="1:10" s="135" customFormat="1" ht="13.8" x14ac:dyDescent="0.3">
      <c r="A65" s="139" t="s">
        <v>309</v>
      </c>
      <c r="B65" s="139" t="s">
        <v>14</v>
      </c>
      <c r="C65" s="137" t="s">
        <v>311</v>
      </c>
      <c r="D65" s="134" t="s">
        <v>437</v>
      </c>
      <c r="E65" s="134" t="s">
        <v>310</v>
      </c>
      <c r="F65" s="134" t="s">
        <v>160</v>
      </c>
      <c r="G65" s="134" t="s">
        <v>388</v>
      </c>
      <c r="H65" s="133">
        <v>30501.58</v>
      </c>
      <c r="I65" s="144">
        <v>45405</v>
      </c>
    </row>
    <row r="66" spans="1:10" s="135" customFormat="1" ht="55.2" x14ac:dyDescent="0.3">
      <c r="A66" s="139" t="s">
        <v>312</v>
      </c>
      <c r="B66" s="139" t="s">
        <v>17</v>
      </c>
      <c r="C66" s="137" t="s">
        <v>314</v>
      </c>
      <c r="D66" s="134" t="s">
        <v>438</v>
      </c>
      <c r="E66" s="134" t="s">
        <v>313</v>
      </c>
      <c r="F66" s="134" t="s">
        <v>160</v>
      </c>
      <c r="G66" s="134" t="s">
        <v>389</v>
      </c>
      <c r="H66" s="133">
        <v>68681.25</v>
      </c>
      <c r="I66" s="144">
        <v>45405</v>
      </c>
    </row>
    <row r="67" spans="1:10" s="135" customFormat="1" ht="13.8" x14ac:dyDescent="0.3">
      <c r="A67" s="139" t="s">
        <v>315</v>
      </c>
      <c r="B67" s="139" t="s">
        <v>14</v>
      </c>
      <c r="C67" s="137" t="s">
        <v>317</v>
      </c>
      <c r="D67" s="134" t="s">
        <v>439</v>
      </c>
      <c r="E67" s="134" t="s">
        <v>316</v>
      </c>
      <c r="F67" s="134" t="s">
        <v>160</v>
      </c>
      <c r="G67" s="134" t="s">
        <v>390</v>
      </c>
      <c r="H67" s="133">
        <v>2834.78</v>
      </c>
      <c r="I67" s="144">
        <v>45405</v>
      </c>
    </row>
    <row r="68" spans="1:10" s="135" customFormat="1" ht="41.4" x14ac:dyDescent="0.3">
      <c r="A68" s="139" t="s">
        <v>318</v>
      </c>
      <c r="B68" s="139" t="s">
        <v>14</v>
      </c>
      <c r="C68" s="137" t="s">
        <v>63</v>
      </c>
      <c r="D68" s="134" t="s">
        <v>440</v>
      </c>
      <c r="E68" s="134" t="s">
        <v>319</v>
      </c>
      <c r="F68" s="134" t="s">
        <v>160</v>
      </c>
      <c r="G68" s="134" t="s">
        <v>391</v>
      </c>
      <c r="H68" s="133">
        <v>17236.22</v>
      </c>
      <c r="I68" s="144">
        <v>45405</v>
      </c>
    </row>
    <row r="69" spans="1:10" s="135" customFormat="1" ht="179.4" x14ac:dyDescent="0.3">
      <c r="A69" s="139" t="s">
        <v>320</v>
      </c>
      <c r="B69" s="139" t="s">
        <v>15</v>
      </c>
      <c r="C69" s="137" t="s">
        <v>101</v>
      </c>
      <c r="D69" s="134" t="s">
        <v>441</v>
      </c>
      <c r="E69" s="134" t="s">
        <v>321</v>
      </c>
      <c r="F69" s="134" t="s">
        <v>1</v>
      </c>
      <c r="G69" s="134" t="s">
        <v>392</v>
      </c>
      <c r="H69" s="133">
        <v>31049.46</v>
      </c>
      <c r="I69" s="144">
        <v>45405</v>
      </c>
    </row>
    <row r="70" spans="1:10" s="135" customFormat="1" ht="41.4" x14ac:dyDescent="0.3">
      <c r="A70" s="139" t="s">
        <v>322</v>
      </c>
      <c r="B70" s="139" t="s">
        <v>14</v>
      </c>
      <c r="C70" s="137" t="s">
        <v>324</v>
      </c>
      <c r="D70" s="134" t="s">
        <v>442</v>
      </c>
      <c r="E70" s="134" t="s">
        <v>323</v>
      </c>
      <c r="F70" s="134" t="s">
        <v>160</v>
      </c>
      <c r="G70" s="134" t="s">
        <v>393</v>
      </c>
      <c r="H70" s="133">
        <v>6460.75</v>
      </c>
      <c r="I70" s="144">
        <v>45405</v>
      </c>
    </row>
    <row r="71" spans="1:10" s="135" customFormat="1" ht="82.8" x14ac:dyDescent="0.3">
      <c r="A71" s="139" t="s">
        <v>325</v>
      </c>
      <c r="B71" s="139" t="s">
        <v>13</v>
      </c>
      <c r="C71" s="137" t="s">
        <v>214</v>
      </c>
      <c r="D71" s="134" t="s">
        <v>443</v>
      </c>
      <c r="E71" s="134" t="s">
        <v>326</v>
      </c>
      <c r="F71" s="134" t="s">
        <v>160</v>
      </c>
      <c r="G71" s="134" t="s">
        <v>394</v>
      </c>
      <c r="H71" s="132">
        <v>32379.42</v>
      </c>
      <c r="I71" s="144">
        <v>45405</v>
      </c>
    </row>
    <row r="72" spans="1:10" ht="15.6" x14ac:dyDescent="0.3">
      <c r="A72" s="22"/>
      <c r="B72" s="140"/>
      <c r="C72" s="24"/>
      <c r="D72" s="24"/>
      <c r="E72" s="24"/>
      <c r="F72" s="66"/>
      <c r="G72" s="142" t="s">
        <v>23</v>
      </c>
      <c r="H72" s="143">
        <f>SUM(H4:H71)</f>
        <v>5180395.8900000006</v>
      </c>
      <c r="I72" s="23"/>
    </row>
    <row r="73" spans="1:10" ht="14.4" customHeight="1" x14ac:dyDescent="0.3">
      <c r="A73" s="22"/>
      <c r="B73" s="140"/>
      <c r="C73" s="24"/>
      <c r="D73" s="24"/>
      <c r="E73" s="24"/>
      <c r="F73" s="22"/>
      <c r="I73" s="22"/>
    </row>
    <row r="74" spans="1:10" x14ac:dyDescent="0.3">
      <c r="A74" s="22"/>
      <c r="B74" s="183" t="s">
        <v>24</v>
      </c>
      <c r="C74" s="183"/>
      <c r="D74" s="22"/>
      <c r="E74" s="38"/>
      <c r="F74" s="66"/>
      <c r="G74" s="23"/>
      <c r="H74" s="23"/>
      <c r="J74"/>
    </row>
    <row r="75" spans="1:10" x14ac:dyDescent="0.3">
      <c r="A75" s="22"/>
      <c r="B75" s="30" t="s">
        <v>13</v>
      </c>
      <c r="C75" s="31">
        <f>SUMIF($B$4:$B$71,B75,$H$4:$H$71)</f>
        <v>1189255.3399999999</v>
      </c>
      <c r="D75" s="22"/>
      <c r="E75" s="23"/>
      <c r="G75" s="23"/>
      <c r="H75" s="23"/>
      <c r="J75"/>
    </row>
    <row r="76" spans="1:10" x14ac:dyDescent="0.3">
      <c r="A76" s="22"/>
      <c r="B76" s="30" t="s">
        <v>12</v>
      </c>
      <c r="C76" s="31">
        <f t="shared" ref="C76:C79" si="0">SUMIF($B$4:$B$71,B76,$H$4:$H$71)</f>
        <v>635775.67000000004</v>
      </c>
      <c r="D76" s="22"/>
      <c r="E76" s="23"/>
      <c r="G76" s="23"/>
      <c r="H76" s="23"/>
      <c r="J76"/>
    </row>
    <row r="77" spans="1:10" x14ac:dyDescent="0.3">
      <c r="A77" s="22"/>
      <c r="B77" s="30" t="s">
        <v>14</v>
      </c>
      <c r="C77" s="31">
        <f t="shared" si="0"/>
        <v>1036694.4299999999</v>
      </c>
      <c r="D77" s="22"/>
      <c r="E77" s="23"/>
      <c r="G77" s="23"/>
      <c r="H77" s="23"/>
      <c r="J77"/>
    </row>
    <row r="78" spans="1:10" x14ac:dyDescent="0.3">
      <c r="B78" s="30" t="s">
        <v>17</v>
      </c>
      <c r="C78" s="31">
        <f t="shared" si="0"/>
        <v>745428.84000000008</v>
      </c>
      <c r="D78"/>
      <c r="E78" s="23"/>
      <c r="G78" s="23"/>
      <c r="H78" s="23"/>
      <c r="J78"/>
    </row>
    <row r="79" spans="1:10" x14ac:dyDescent="0.3">
      <c r="B79" s="30" t="s">
        <v>15</v>
      </c>
      <c r="C79" s="31">
        <f t="shared" si="0"/>
        <v>1505697.0599999998</v>
      </c>
      <c r="D79"/>
      <c r="E79" s="23"/>
      <c r="G79" s="23"/>
      <c r="H79" s="23"/>
      <c r="J79"/>
    </row>
    <row r="80" spans="1:10" x14ac:dyDescent="0.3">
      <c r="B80" s="35" t="s">
        <v>25</v>
      </c>
      <c r="C80" s="34">
        <f>SUM(C75:C79)</f>
        <v>5112851.3399999989</v>
      </c>
      <c r="E80" s="27"/>
      <c r="G80"/>
      <c r="H80"/>
      <c r="I80" s="23"/>
      <c r="J80"/>
    </row>
    <row r="81" spans="2:10" x14ac:dyDescent="0.3">
      <c r="B81" s="140"/>
      <c r="C81" s="24"/>
      <c r="E81" s="27"/>
      <c r="G81"/>
      <c r="H81"/>
      <c r="I81" s="23"/>
      <c r="J81"/>
    </row>
    <row r="82" spans="2:10" x14ac:dyDescent="0.3">
      <c r="B82" s="29" t="s">
        <v>16</v>
      </c>
      <c r="C82" s="31">
        <f t="shared" ref="C82" si="1">SUMIF($B$4:$B$71,B82,$H$4:$H$71)</f>
        <v>67544.55</v>
      </c>
      <c r="E82" s="27"/>
      <c r="G82"/>
      <c r="H82"/>
      <c r="I82" s="23"/>
      <c r="J82"/>
    </row>
    <row r="83" spans="2:10" x14ac:dyDescent="0.3">
      <c r="B83" s="29" t="s">
        <v>26</v>
      </c>
      <c r="C83" s="36">
        <f>SUM(C82,C80)</f>
        <v>5180395.8899999987</v>
      </c>
      <c r="E83" s="27"/>
      <c r="G83"/>
      <c r="H83"/>
      <c r="I83" s="23"/>
      <c r="J83"/>
    </row>
    <row r="84" spans="2:10" x14ac:dyDescent="0.3">
      <c r="B84" s="140"/>
      <c r="D84" s="24"/>
    </row>
    <row r="85" spans="2:10" x14ac:dyDescent="0.3">
      <c r="B85" s="140"/>
      <c r="D85" s="24"/>
    </row>
  </sheetData>
  <autoFilter ref="A3:I72" xr:uid="{B8DA2C90-5CE1-4280-A2E3-2E5AF98C5427}"/>
  <mergeCells count="3">
    <mergeCell ref="A1:I1"/>
    <mergeCell ref="A2:I2"/>
    <mergeCell ref="B74:C74"/>
  </mergeCells>
  <conditionalFormatting sqref="C4:E71 G4:I71 H72">
    <cfRule type="expression" dxfId="8" priority="3">
      <formula>#REF!="9. afgerond"</formula>
    </cfRule>
    <cfRule type="expression" dxfId="7" priority="4">
      <formula>#REF!="8. zelfevaluatie"</formula>
    </cfRule>
    <cfRule type="expression" dxfId="6" priority="5">
      <formula>#REF!="7. betaald"</formula>
    </cfRule>
    <cfRule type="expression" dxfId="5" priority="6">
      <formula>#REF!="6. aanvraag uitbetaling"</formula>
    </cfRule>
    <cfRule type="expression" dxfId="4" priority="7">
      <formula>#REF!="5. verlenging termijn"</formula>
    </cfRule>
    <cfRule type="expression" dxfId="3" priority="8">
      <formula>#REF!="4. beslissing "</formula>
    </cfRule>
    <cfRule type="expression" dxfId="2" priority="9">
      <formula>#REF!="2. evaluatie klaar"</formula>
    </cfRule>
    <cfRule type="expression" dxfId="1" priority="10">
      <formula>#REF!="1. ontvankelijk"</formula>
    </cfRule>
    <cfRule type="expression" dxfId="0" priority="11">
      <formula>#REF!="3. naar IF"</formula>
    </cfRule>
  </conditionalFormatting>
  <hyperlinks>
    <hyperlink ref="A35" r:id="rId1" xr:uid="{7977D402-3E4F-4BBB-B866-092FF76D7B87}"/>
    <hyperlink ref="A40" r:id="rId2" xr:uid="{514F590E-610E-48E5-8763-6FABB7314A04}"/>
    <hyperlink ref="A29" r:id="rId3" xr:uid="{44CDFA1D-E311-416C-8054-84864BFFAC68}"/>
    <hyperlink ref="A4" r:id="rId4" xr:uid="{9CD87EF6-B1C2-4F49-88CE-A9A1ADFD58F4}"/>
    <hyperlink ref="A6" r:id="rId5" xr:uid="{2F76885B-731A-4D9F-8A4D-AA90DD12020F}"/>
    <hyperlink ref="A13" r:id="rId6" xr:uid="{85610D4D-CE47-44A9-8148-BFEE8735DA0B}"/>
    <hyperlink ref="A22" r:id="rId7" xr:uid="{692A6F72-2708-4C7D-888F-F3EB3B7A7A39}"/>
    <hyperlink ref="A58" r:id="rId8" xr:uid="{C152A891-767C-4493-B613-0AF72B447F34}"/>
    <hyperlink ref="A8" r:id="rId9" xr:uid="{84AED50A-87F1-4D68-9BE0-6FA33B1AD075}"/>
    <hyperlink ref="A9" r:id="rId10" xr:uid="{0D8FF3C1-C40D-458F-9BBB-4DE1A37E9F6C}"/>
    <hyperlink ref="A23" r:id="rId11" xr:uid="{ACDE8638-6A37-4745-AB97-C2F58B308C54}"/>
    <hyperlink ref="A27" r:id="rId12" xr:uid="{F7748970-617B-407F-9139-4EB54C4B07C3}"/>
    <hyperlink ref="A28" r:id="rId13" xr:uid="{48DC54F1-B569-4079-AC66-2AFE9CEB2776}"/>
    <hyperlink ref="A32" r:id="rId14" xr:uid="{C7A8CFF5-C4D6-4BB3-BB53-A4712120D922}"/>
    <hyperlink ref="A38" r:id="rId15" xr:uid="{6D9805A1-85A4-4A77-93F8-9A41B428CE65}"/>
    <hyperlink ref="A42" r:id="rId16" xr:uid="{AFB6FC67-0B41-4739-8AC3-E7AF901A0A30}"/>
    <hyperlink ref="A52" r:id="rId17" xr:uid="{C5121826-C676-47B4-B0E4-96119816BE4E}"/>
    <hyperlink ref="A53" r:id="rId18" xr:uid="{96C70A80-40D8-4142-BEB3-00ABE163B2C3}"/>
    <hyperlink ref="A54" r:id="rId19" xr:uid="{93952B27-1C3E-4053-97C8-5ECC351A475B}"/>
    <hyperlink ref="A57" r:id="rId20" xr:uid="{C059B790-CA97-4508-BB0A-4962B3897A56}"/>
    <hyperlink ref="A61" r:id="rId21" xr:uid="{3FF3FDDA-8564-4860-AC71-7132CBD4C6F4}"/>
    <hyperlink ref="A64" r:id="rId22" xr:uid="{73FB8F91-3F15-4DFC-8168-EB206FAB4257}"/>
    <hyperlink ref="A66" r:id="rId23" xr:uid="{F127909E-F8C0-42A7-93B2-D65D8D0865CF}"/>
    <hyperlink ref="A68" r:id="rId24" xr:uid="{370B271E-7095-4458-A91A-9A6BF49CF2D8}"/>
    <hyperlink ref="A5" r:id="rId25" xr:uid="{F0306F51-2468-481D-9F7A-F7B4C35C8251}"/>
    <hyperlink ref="A7" r:id="rId26" xr:uid="{C450704F-5B2D-4BBD-AF11-EE3A0CCB1245}"/>
    <hyperlink ref="A11" r:id="rId27" xr:uid="{CBDCDE91-8C09-4EBD-A34C-B07381167E28}"/>
    <hyperlink ref="A18" r:id="rId28" xr:uid="{AA43B0EC-876B-4648-ACAF-CAFFF78B8BD9}"/>
    <hyperlink ref="A21" r:id="rId29" xr:uid="{C10953B8-FA40-4A5C-AFE1-7534B6925229}"/>
    <hyperlink ref="A26" r:id="rId30" xr:uid="{630A21A6-E525-4ECD-B491-44913AADE116}"/>
    <hyperlink ref="A31" r:id="rId31" xr:uid="{8D78D198-9860-4CEA-826C-3E7625F33D6A}"/>
    <hyperlink ref="A39" r:id="rId32" xr:uid="{742915B0-7E3F-4692-BE28-4E454DE44B21}"/>
    <hyperlink ref="A43" r:id="rId33" xr:uid="{C9650862-8461-4467-A036-9F6F0FDE7E88}"/>
    <hyperlink ref="A63" r:id="rId34" xr:uid="{D4521263-620C-4D33-8EDB-3E454E61C0BF}"/>
    <hyperlink ref="A69" r:id="rId35" xr:uid="{03B30667-A72A-4C0A-8004-42FB73D2C7D4}"/>
    <hyperlink ref="A47" r:id="rId36" xr:uid="{7EC0E53B-1A5E-44AD-A779-6228E7B619FE}"/>
    <hyperlink ref="A10" r:id="rId37" xr:uid="{72FC1AF6-3003-457C-BA4E-7C2A68865483}"/>
    <hyperlink ref="A12" r:id="rId38" xr:uid="{0A155205-52B0-4D7D-B7B6-40C5F0113079}"/>
    <hyperlink ref="A15" r:id="rId39" xr:uid="{67DCEA37-FA35-4DB2-9BB0-C7D1C237B74F}"/>
    <hyperlink ref="A16" r:id="rId40" xr:uid="{8929DE88-28AB-4DBF-A7B0-D751D241F762}"/>
    <hyperlink ref="A17" r:id="rId41" xr:uid="{DB3ECD09-3F2F-4307-AACA-BD61B77CA3BD}"/>
    <hyperlink ref="A19" r:id="rId42" xr:uid="{CFE75F67-6431-4DF8-B19A-D8B5321F9F0E}"/>
    <hyperlink ref="A20" r:id="rId43" xr:uid="{605F2E50-01F8-4F92-B444-894B5F577918}"/>
    <hyperlink ref="A24" r:id="rId44" xr:uid="{A22A920D-8596-41D8-8B44-068351A47F14}"/>
    <hyperlink ref="A25" r:id="rId45" xr:uid="{4C9F147A-38F7-46D1-836E-C516016442F9}"/>
    <hyperlink ref="A30" r:id="rId46" xr:uid="{3FF5716A-F241-4503-BB32-EC6CB8BF3B59}"/>
    <hyperlink ref="A33" r:id="rId47" xr:uid="{6A960FF4-6320-4995-8D2B-1A52EF8CF59B}"/>
    <hyperlink ref="A36" r:id="rId48" xr:uid="{0E2C2285-1798-455D-BA0D-F8DBAB3E3B29}"/>
    <hyperlink ref="A37" r:id="rId49" xr:uid="{6A7E20B2-C8C8-4F02-8139-A27EFFC06EAC}"/>
    <hyperlink ref="A41" r:id="rId50" xr:uid="{F3A8D672-48D4-4E4B-98F6-FD925686F7F4}"/>
    <hyperlink ref="A44" r:id="rId51" xr:uid="{8306FC2E-3303-4DD3-A9DC-7AFA73E12EBE}"/>
    <hyperlink ref="A45" r:id="rId52" xr:uid="{2990EC97-AACB-4D4B-8F19-99C8967F3C87}"/>
    <hyperlink ref="A46" r:id="rId53" xr:uid="{573DC917-3F46-455E-8586-89998E913B1B}"/>
    <hyperlink ref="A48" r:id="rId54" xr:uid="{0ADD7F4D-EE4C-41C9-A87C-826990B7D10C}"/>
    <hyperlink ref="A49" r:id="rId55" xr:uid="{90909E00-899C-4900-AFE0-76806445A04C}"/>
    <hyperlink ref="A50" r:id="rId56" xr:uid="{6E2320CA-49AD-465A-8FB1-46DFEF60DC51}"/>
    <hyperlink ref="A51" r:id="rId57" xr:uid="{18124BB0-6844-4D3D-8F84-CC80199220FF}"/>
    <hyperlink ref="A55" r:id="rId58" xr:uid="{135E2F64-B80E-483D-93C4-0EE348B63868}"/>
    <hyperlink ref="A56" r:id="rId59" xr:uid="{51485194-FB99-460B-89E5-29720C6E87D3}"/>
    <hyperlink ref="A59" r:id="rId60" xr:uid="{4A2884B3-217D-4F9A-93C9-9C1CE683CE75}"/>
    <hyperlink ref="A60" r:id="rId61" xr:uid="{66BCE856-4149-44B5-9FE6-F1CFFE653CEB}"/>
    <hyperlink ref="A62" r:id="rId62" xr:uid="{13EC512A-DF5F-4998-B6B5-AD0040D5C5A8}"/>
    <hyperlink ref="A65" r:id="rId63" xr:uid="{5B2794BE-39AE-4B7A-981C-11A002703922}"/>
    <hyperlink ref="A67" r:id="rId64" xr:uid="{EF988790-703D-442F-BA69-75407ABD68AC}"/>
    <hyperlink ref="A70" r:id="rId65" xr:uid="{95FE7D79-F6DA-43C0-98F0-6D60BFAD6E5A}"/>
    <hyperlink ref="A71" r:id="rId66" xr:uid="{2A55F5BC-A0FD-468A-AA1E-D5CF7712C2D3}"/>
    <hyperlink ref="A14" r:id="rId67" xr:uid="{483379CC-08B8-4182-B373-FFA5E47D9FAB}"/>
    <hyperlink ref="A34" r:id="rId68" xr:uid="{C58F17C8-B19C-498C-B99D-796F73623A9A}"/>
  </hyperlinks>
  <pageMargins left="0.7" right="0.7" top="0.75" bottom="0.75" header="0.3" footer="0.3"/>
  <pageSetup paperSize="9" orientation="portrait"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C84DD-45C7-4E8E-901E-1C414C43D199}">
  <dimension ref="A1:K257"/>
  <sheetViews>
    <sheetView topLeftCell="C1" workbookViewId="0">
      <selection activeCell="D25" sqref="D25"/>
    </sheetView>
  </sheetViews>
  <sheetFormatPr defaultRowHeight="14.4" x14ac:dyDescent="0.3"/>
  <cols>
    <col min="1" max="1" width="10.5546875" bestFit="1" customWidth="1"/>
    <col min="2" max="2" width="34.44140625" bestFit="1" customWidth="1"/>
    <col min="3" max="3" width="39.21875" customWidth="1"/>
    <col min="4" max="4" width="32.88671875" customWidth="1"/>
    <col min="5" max="5" width="33" bestFit="1" customWidth="1"/>
    <col min="6" max="6" width="28.88671875" bestFit="1" customWidth="1"/>
    <col min="7" max="7" width="14" style="106" customWidth="1"/>
    <col min="8" max="8" width="12.5546875" style="115" customWidth="1"/>
    <col min="10" max="10" width="25.6640625" bestFit="1" customWidth="1"/>
    <col min="11" max="11" width="12.33203125" bestFit="1" customWidth="1"/>
  </cols>
  <sheetData>
    <row r="1" spans="1:11" ht="23.4" x14ac:dyDescent="0.3">
      <c r="A1" s="184" t="s">
        <v>458</v>
      </c>
      <c r="B1" s="184"/>
      <c r="C1" s="184"/>
      <c r="D1" s="184"/>
      <c r="E1" s="184"/>
      <c r="F1" s="184"/>
      <c r="G1" s="184"/>
      <c r="H1" s="184"/>
    </row>
    <row r="2" spans="1:11" ht="35.4" customHeight="1" x14ac:dyDescent="0.3">
      <c r="A2" s="177" t="s">
        <v>47</v>
      </c>
      <c r="B2" s="177"/>
      <c r="C2" s="177"/>
      <c r="D2" s="177"/>
      <c r="E2" s="177"/>
      <c r="F2" s="177"/>
      <c r="G2" s="177"/>
      <c r="H2" s="177"/>
    </row>
    <row r="3" spans="1:11" ht="41.4" x14ac:dyDescent="0.3">
      <c r="A3" s="39" t="s">
        <v>3</v>
      </c>
      <c r="B3" s="39" t="s">
        <v>48</v>
      </c>
      <c r="C3" s="39" t="s">
        <v>6</v>
      </c>
      <c r="D3" s="39" t="s">
        <v>49</v>
      </c>
      <c r="E3" s="39" t="s">
        <v>50</v>
      </c>
      <c r="F3" s="39" t="s">
        <v>4</v>
      </c>
      <c r="G3" s="108" t="s">
        <v>51</v>
      </c>
      <c r="H3" s="114" t="s">
        <v>10</v>
      </c>
      <c r="J3" s="109" t="s">
        <v>24</v>
      </c>
      <c r="K3" s="110"/>
    </row>
    <row r="4" spans="1:11" x14ac:dyDescent="0.3">
      <c r="A4" s="105"/>
      <c r="B4" s="105"/>
      <c r="C4" s="105"/>
      <c r="D4" s="105"/>
      <c r="E4" s="105"/>
      <c r="F4" s="105"/>
      <c r="G4" s="107"/>
      <c r="H4" s="111"/>
      <c r="J4" s="30" t="s">
        <v>13</v>
      </c>
      <c r="K4" s="31">
        <f>SUMIF($F$4:$F$999,J4,$G$4:$G$999)</f>
        <v>0</v>
      </c>
    </row>
    <row r="5" spans="1:11" x14ac:dyDescent="0.3">
      <c r="A5" s="105"/>
      <c r="B5" s="105"/>
      <c r="C5" s="105"/>
      <c r="D5" s="105"/>
      <c r="E5" s="105"/>
      <c r="F5" s="105"/>
      <c r="G5" s="107"/>
      <c r="H5" s="111"/>
      <c r="J5" s="30" t="s">
        <v>12</v>
      </c>
      <c r="K5" s="31">
        <f t="shared" ref="K5:K8" si="0">SUMIF($F$4:$F$999,J5,$G$4:$G$999)</f>
        <v>0</v>
      </c>
    </row>
    <row r="6" spans="1:11" x14ac:dyDescent="0.3">
      <c r="A6" s="105"/>
      <c r="B6" s="105"/>
      <c r="C6" s="105"/>
      <c r="D6" s="105"/>
      <c r="E6" s="105"/>
      <c r="F6" s="105"/>
      <c r="G6" s="107"/>
      <c r="H6" s="111"/>
      <c r="J6" s="30" t="s">
        <v>14</v>
      </c>
      <c r="K6" s="31">
        <f t="shared" si="0"/>
        <v>0</v>
      </c>
    </row>
    <row r="7" spans="1:11" x14ac:dyDescent="0.3">
      <c r="A7" s="105"/>
      <c r="B7" s="105"/>
      <c r="C7" s="105"/>
      <c r="D7" s="105"/>
      <c r="E7" s="105"/>
      <c r="F7" s="105"/>
      <c r="G7" s="107"/>
      <c r="H7" s="111"/>
      <c r="J7" s="30" t="s">
        <v>17</v>
      </c>
      <c r="K7" s="31">
        <f t="shared" si="0"/>
        <v>0</v>
      </c>
    </row>
    <row r="8" spans="1:11" x14ac:dyDescent="0.3">
      <c r="A8" s="105"/>
      <c r="B8" s="105"/>
      <c r="C8" s="105"/>
      <c r="D8" s="105"/>
      <c r="E8" s="105"/>
      <c r="F8" s="105"/>
      <c r="G8" s="107"/>
      <c r="H8" s="111"/>
      <c r="J8" s="30" t="s">
        <v>15</v>
      </c>
      <c r="K8" s="31">
        <f t="shared" si="0"/>
        <v>0</v>
      </c>
    </row>
    <row r="9" spans="1:11" x14ac:dyDescent="0.3">
      <c r="A9" s="105"/>
      <c r="B9" s="105"/>
      <c r="C9" s="105"/>
      <c r="D9" s="105"/>
      <c r="E9" s="105"/>
      <c r="F9" s="105"/>
      <c r="G9" s="107"/>
      <c r="H9" s="111"/>
      <c r="J9" s="112" t="s">
        <v>45</v>
      </c>
      <c r="K9" s="113">
        <f>SUM(K4:K8)</f>
        <v>0</v>
      </c>
    </row>
    <row r="10" spans="1:11" x14ac:dyDescent="0.3">
      <c r="A10" s="105"/>
      <c r="B10" s="105"/>
      <c r="C10" s="105"/>
      <c r="D10" s="105"/>
      <c r="E10" s="105"/>
      <c r="F10" s="105"/>
      <c r="G10" s="107"/>
      <c r="H10" s="111"/>
      <c r="J10" s="23" t="s">
        <v>53</v>
      </c>
      <c r="K10" s="66">
        <f>SUM(G166:G257)</f>
        <v>0</v>
      </c>
    </row>
    <row r="11" spans="1:11" x14ac:dyDescent="0.3">
      <c r="A11" s="105"/>
      <c r="B11" s="105"/>
      <c r="C11" s="105"/>
      <c r="D11" s="105"/>
      <c r="E11" s="105"/>
      <c r="F11" s="105"/>
      <c r="G11" s="107"/>
      <c r="H11" s="111"/>
      <c r="J11" s="30" t="s">
        <v>52</v>
      </c>
      <c r="K11" s="31">
        <f t="shared" ref="K11" si="1">SUMIF($F$4:$F$999,J11,$G$4:$G$999)</f>
        <v>0</v>
      </c>
    </row>
    <row r="12" spans="1:11" x14ac:dyDescent="0.3">
      <c r="A12" s="105"/>
      <c r="B12" s="105"/>
      <c r="C12" s="105"/>
      <c r="D12" s="105"/>
      <c r="E12" s="105"/>
      <c r="F12" s="105"/>
      <c r="G12" s="107"/>
      <c r="H12" s="111"/>
      <c r="J12" s="112" t="s">
        <v>26</v>
      </c>
      <c r="K12" s="113">
        <f>SUM(K9:K11)</f>
        <v>0</v>
      </c>
    </row>
    <row r="13" spans="1:11" x14ac:dyDescent="0.3">
      <c r="A13" s="105"/>
      <c r="B13" s="105"/>
      <c r="C13" s="105"/>
      <c r="D13" s="105"/>
      <c r="E13" s="105"/>
      <c r="F13" s="105"/>
      <c r="G13" s="107"/>
      <c r="H13" s="111"/>
    </row>
    <row r="14" spans="1:11" x14ac:dyDescent="0.3">
      <c r="A14" s="105"/>
      <c r="B14" s="105"/>
      <c r="C14" s="105"/>
      <c r="D14" s="105"/>
      <c r="E14" s="105"/>
      <c r="F14" s="105"/>
      <c r="G14" s="107"/>
      <c r="H14" s="111"/>
    </row>
    <row r="15" spans="1:11" x14ac:dyDescent="0.3">
      <c r="A15" s="105"/>
      <c r="B15" s="105"/>
      <c r="C15" s="105"/>
      <c r="D15" s="105"/>
      <c r="E15" s="105"/>
      <c r="F15" s="105"/>
      <c r="G15" s="107"/>
      <c r="H15" s="111"/>
    </row>
    <row r="16" spans="1:11" x14ac:dyDescent="0.3">
      <c r="A16" s="105"/>
      <c r="B16" s="105"/>
      <c r="C16" s="105"/>
      <c r="D16" s="105"/>
      <c r="E16" s="105"/>
      <c r="F16" s="105"/>
      <c r="G16" s="107"/>
      <c r="H16" s="111"/>
    </row>
    <row r="17" spans="1:8" x14ac:dyDescent="0.3">
      <c r="A17" s="105"/>
      <c r="B17" s="105"/>
      <c r="C17" s="105"/>
      <c r="D17" s="105"/>
      <c r="E17" s="105"/>
      <c r="F17" s="105"/>
      <c r="G17" s="107"/>
      <c r="H17" s="111"/>
    </row>
    <row r="18" spans="1:8" x14ac:dyDescent="0.3">
      <c r="A18" s="105"/>
      <c r="B18" s="105"/>
      <c r="C18" s="105"/>
      <c r="D18" s="105"/>
      <c r="E18" s="105"/>
      <c r="F18" s="105"/>
      <c r="G18" s="107"/>
      <c r="H18" s="111"/>
    </row>
    <row r="19" spans="1:8" x14ac:dyDescent="0.3">
      <c r="A19" s="105"/>
      <c r="B19" s="105"/>
      <c r="C19" s="105"/>
      <c r="D19" s="105"/>
      <c r="E19" s="105"/>
      <c r="F19" s="105"/>
      <c r="G19" s="107"/>
      <c r="H19" s="111"/>
    </row>
    <row r="20" spans="1:8" x14ac:dyDescent="0.3">
      <c r="A20" s="105"/>
      <c r="B20" s="105"/>
      <c r="C20" s="105"/>
      <c r="D20" s="105"/>
      <c r="E20" s="105"/>
      <c r="F20" s="105"/>
      <c r="G20" s="107"/>
      <c r="H20" s="111"/>
    </row>
    <row r="21" spans="1:8" x14ac:dyDescent="0.3">
      <c r="A21" s="105"/>
      <c r="B21" s="105"/>
      <c r="C21" s="105"/>
      <c r="D21" s="105"/>
      <c r="E21" s="105"/>
      <c r="F21" s="105"/>
      <c r="G21" s="107"/>
      <c r="H21" s="111"/>
    </row>
    <row r="22" spans="1:8" x14ac:dyDescent="0.3">
      <c r="A22" s="105"/>
      <c r="B22" s="105"/>
      <c r="C22" s="105"/>
      <c r="D22" s="105"/>
      <c r="E22" s="105"/>
      <c r="F22" s="105"/>
      <c r="G22" s="107"/>
      <c r="H22" s="111"/>
    </row>
    <row r="23" spans="1:8" x14ac:dyDescent="0.3">
      <c r="A23" s="105"/>
      <c r="B23" s="105"/>
      <c r="C23" s="105"/>
      <c r="D23" s="105"/>
      <c r="E23" s="105"/>
      <c r="F23" s="105"/>
      <c r="G23" s="107"/>
      <c r="H23" s="111"/>
    </row>
    <row r="24" spans="1:8" x14ac:dyDescent="0.3">
      <c r="A24" s="105"/>
      <c r="B24" s="105"/>
      <c r="C24" s="105"/>
      <c r="D24" s="105"/>
      <c r="E24" s="105"/>
      <c r="F24" s="105"/>
      <c r="G24" s="107"/>
      <c r="H24" s="111"/>
    </row>
    <row r="25" spans="1:8" x14ac:dyDescent="0.3">
      <c r="A25" s="105"/>
      <c r="B25" s="105"/>
      <c r="C25" s="105"/>
      <c r="D25" s="105"/>
      <c r="E25" s="105"/>
      <c r="F25" s="105"/>
      <c r="G25" s="107"/>
      <c r="H25" s="111"/>
    </row>
    <row r="26" spans="1:8" x14ac:dyDescent="0.3">
      <c r="A26" s="105"/>
      <c r="B26" s="105"/>
      <c r="C26" s="105"/>
      <c r="D26" s="105"/>
      <c r="E26" s="105"/>
      <c r="F26" s="105"/>
      <c r="G26" s="107"/>
      <c r="H26" s="111"/>
    </row>
    <row r="27" spans="1:8" x14ac:dyDescent="0.3">
      <c r="A27" s="105"/>
      <c r="B27" s="105"/>
      <c r="C27" s="105"/>
      <c r="D27" s="105"/>
      <c r="E27" s="105"/>
      <c r="F27" s="105"/>
      <c r="G27" s="107"/>
      <c r="H27" s="111"/>
    </row>
    <row r="28" spans="1:8" x14ac:dyDescent="0.3">
      <c r="A28" s="105"/>
      <c r="B28" s="105"/>
      <c r="C28" s="105"/>
      <c r="D28" s="105"/>
      <c r="E28" s="105"/>
      <c r="F28" s="105"/>
      <c r="G28" s="107"/>
      <c r="H28" s="111"/>
    </row>
    <row r="29" spans="1:8" x14ac:dyDescent="0.3">
      <c r="A29" s="105"/>
      <c r="B29" s="105"/>
      <c r="C29" s="105"/>
      <c r="D29" s="105"/>
      <c r="E29" s="105"/>
      <c r="F29" s="105"/>
      <c r="G29" s="107"/>
      <c r="H29" s="111"/>
    </row>
    <row r="30" spans="1:8" x14ac:dyDescent="0.3">
      <c r="A30" s="105"/>
      <c r="B30" s="105"/>
      <c r="C30" s="105"/>
      <c r="D30" s="105"/>
      <c r="E30" s="105"/>
      <c r="F30" s="105"/>
      <c r="G30" s="107"/>
      <c r="H30" s="111"/>
    </row>
    <row r="31" spans="1:8" x14ac:dyDescent="0.3">
      <c r="A31" s="105"/>
      <c r="B31" s="105"/>
      <c r="C31" s="105"/>
      <c r="D31" s="105"/>
      <c r="E31" s="105"/>
      <c r="F31" s="105"/>
      <c r="G31" s="107"/>
      <c r="H31" s="111"/>
    </row>
    <row r="32" spans="1:8" x14ac:dyDescent="0.3">
      <c r="A32" s="105"/>
      <c r="B32" s="105"/>
      <c r="C32" s="105"/>
      <c r="D32" s="105"/>
      <c r="E32" s="105"/>
      <c r="F32" s="105"/>
      <c r="G32" s="107"/>
      <c r="H32" s="111"/>
    </row>
    <row r="33" spans="1:8" x14ac:dyDescent="0.3">
      <c r="A33" s="105"/>
      <c r="B33" s="105"/>
      <c r="C33" s="105"/>
      <c r="D33" s="105"/>
      <c r="E33" s="105"/>
      <c r="F33" s="105"/>
      <c r="G33" s="107"/>
      <c r="H33" s="111"/>
    </row>
    <row r="34" spans="1:8" x14ac:dyDescent="0.3">
      <c r="A34" s="105"/>
      <c r="B34" s="105"/>
      <c r="C34" s="105"/>
      <c r="D34" s="105"/>
      <c r="E34" s="105"/>
      <c r="F34" s="105"/>
      <c r="G34" s="107"/>
      <c r="H34" s="111"/>
    </row>
    <row r="35" spans="1:8" x14ac:dyDescent="0.3">
      <c r="A35" s="105"/>
      <c r="B35" s="105"/>
      <c r="C35" s="105"/>
      <c r="D35" s="105"/>
      <c r="E35" s="105"/>
      <c r="F35" s="105"/>
      <c r="G35" s="107"/>
      <c r="H35" s="111"/>
    </row>
    <row r="36" spans="1:8" x14ac:dyDescent="0.3">
      <c r="A36" s="105"/>
      <c r="B36" s="105"/>
      <c r="C36" s="105"/>
      <c r="D36" s="105"/>
      <c r="E36" s="105"/>
      <c r="F36" s="105"/>
      <c r="G36" s="107"/>
      <c r="H36" s="111"/>
    </row>
    <row r="37" spans="1:8" x14ac:dyDescent="0.3">
      <c r="A37" s="105"/>
      <c r="B37" s="105"/>
      <c r="C37" s="105"/>
      <c r="D37" s="105"/>
      <c r="E37" s="105"/>
      <c r="F37" s="105"/>
      <c r="G37" s="107"/>
      <c r="H37" s="111"/>
    </row>
    <row r="38" spans="1:8" x14ac:dyDescent="0.3">
      <c r="A38" s="105"/>
      <c r="B38" s="105"/>
      <c r="C38" s="105"/>
      <c r="D38" s="105"/>
      <c r="E38" s="105"/>
      <c r="F38" s="105"/>
      <c r="G38" s="107"/>
      <c r="H38" s="111"/>
    </row>
    <row r="39" spans="1:8" x14ac:dyDescent="0.3">
      <c r="A39" s="105"/>
      <c r="B39" s="105"/>
      <c r="C39" s="105"/>
      <c r="D39" s="105"/>
      <c r="E39" s="105"/>
      <c r="F39" s="105"/>
      <c r="G39" s="107"/>
      <c r="H39" s="111"/>
    </row>
    <row r="40" spans="1:8" x14ac:dyDescent="0.3">
      <c r="A40" s="105"/>
      <c r="B40" s="105"/>
      <c r="C40" s="105"/>
      <c r="D40" s="105"/>
      <c r="E40" s="105"/>
      <c r="F40" s="105"/>
      <c r="G40" s="107"/>
      <c r="H40" s="111"/>
    </row>
    <row r="41" spans="1:8" x14ac:dyDescent="0.3">
      <c r="A41" s="105"/>
      <c r="B41" s="105"/>
      <c r="C41" s="105"/>
      <c r="D41" s="105"/>
      <c r="E41" s="105"/>
      <c r="F41" s="105"/>
      <c r="G41" s="107"/>
      <c r="H41" s="111"/>
    </row>
    <row r="42" spans="1:8" x14ac:dyDescent="0.3">
      <c r="A42" s="105"/>
      <c r="B42" s="105"/>
      <c r="C42" s="105"/>
      <c r="D42" s="105"/>
      <c r="E42" s="105"/>
      <c r="F42" s="105"/>
      <c r="G42" s="107"/>
      <c r="H42" s="111"/>
    </row>
    <row r="43" spans="1:8" x14ac:dyDescent="0.3">
      <c r="A43" s="105"/>
      <c r="B43" s="105"/>
      <c r="C43" s="105"/>
      <c r="D43" s="105"/>
      <c r="E43" s="105"/>
      <c r="F43" s="105"/>
      <c r="G43" s="107"/>
      <c r="H43" s="111"/>
    </row>
    <row r="44" spans="1:8" x14ac:dyDescent="0.3">
      <c r="A44" s="105"/>
      <c r="B44" s="105"/>
      <c r="C44" s="105"/>
      <c r="D44" s="105"/>
      <c r="E44" s="105"/>
      <c r="F44" s="105"/>
      <c r="G44" s="107"/>
      <c r="H44" s="111"/>
    </row>
    <row r="45" spans="1:8" x14ac:dyDescent="0.3">
      <c r="A45" s="105"/>
      <c r="B45" s="105"/>
      <c r="C45" s="105"/>
      <c r="D45" s="105"/>
      <c r="E45" s="105"/>
      <c r="F45" s="105"/>
      <c r="G45" s="107"/>
      <c r="H45" s="111"/>
    </row>
    <row r="46" spans="1:8" x14ac:dyDescent="0.3">
      <c r="A46" s="105"/>
      <c r="B46" s="105"/>
      <c r="C46" s="105"/>
      <c r="D46" s="105"/>
      <c r="E46" s="105"/>
      <c r="F46" s="105"/>
      <c r="G46" s="107"/>
      <c r="H46" s="111"/>
    </row>
    <row r="47" spans="1:8" x14ac:dyDescent="0.3">
      <c r="A47" s="105"/>
      <c r="B47" s="105"/>
      <c r="C47" s="105"/>
      <c r="D47" s="105"/>
      <c r="E47" s="105"/>
      <c r="F47" s="105"/>
      <c r="G47" s="107"/>
      <c r="H47" s="111"/>
    </row>
    <row r="48" spans="1:8" x14ac:dyDescent="0.3">
      <c r="A48" s="105"/>
      <c r="B48" s="105"/>
      <c r="C48" s="105"/>
      <c r="D48" s="105"/>
      <c r="E48" s="105"/>
      <c r="F48" s="105"/>
      <c r="G48" s="107"/>
      <c r="H48" s="111"/>
    </row>
    <row r="49" spans="1:8" x14ac:dyDescent="0.3">
      <c r="A49" s="105"/>
      <c r="B49" s="105"/>
      <c r="C49" s="105"/>
      <c r="D49" s="105"/>
      <c r="E49" s="105"/>
      <c r="F49" s="105"/>
      <c r="G49" s="107"/>
      <c r="H49" s="111"/>
    </row>
    <row r="50" spans="1:8" x14ac:dyDescent="0.3">
      <c r="A50" s="105"/>
      <c r="B50" s="105"/>
      <c r="C50" s="105"/>
      <c r="D50" s="105"/>
      <c r="E50" s="105"/>
      <c r="F50" s="105"/>
      <c r="G50" s="107"/>
      <c r="H50" s="111"/>
    </row>
    <row r="51" spans="1:8" x14ac:dyDescent="0.3">
      <c r="A51" s="105"/>
      <c r="B51" s="105"/>
      <c r="C51" s="105"/>
      <c r="D51" s="105"/>
      <c r="E51" s="105"/>
      <c r="F51" s="105"/>
      <c r="G51" s="107"/>
      <c r="H51" s="111"/>
    </row>
    <row r="52" spans="1:8" x14ac:dyDescent="0.3">
      <c r="A52" s="105"/>
      <c r="B52" s="105"/>
      <c r="C52" s="105"/>
      <c r="D52" s="105"/>
      <c r="E52" s="105"/>
      <c r="F52" s="105"/>
      <c r="G52" s="107"/>
      <c r="H52" s="111"/>
    </row>
    <row r="53" spans="1:8" x14ac:dyDescent="0.3">
      <c r="A53" s="105"/>
      <c r="B53" s="105"/>
      <c r="C53" s="105"/>
      <c r="D53" s="105"/>
      <c r="E53" s="105"/>
      <c r="F53" s="105"/>
      <c r="G53" s="107"/>
      <c r="H53" s="111"/>
    </row>
    <row r="54" spans="1:8" x14ac:dyDescent="0.3">
      <c r="A54" s="105"/>
      <c r="B54" s="105"/>
      <c r="C54" s="105"/>
      <c r="D54" s="105"/>
      <c r="E54" s="105"/>
      <c r="F54" s="105"/>
      <c r="G54" s="107"/>
      <c r="H54" s="111"/>
    </row>
    <row r="55" spans="1:8" x14ac:dyDescent="0.3">
      <c r="A55" s="105"/>
      <c r="B55" s="105"/>
      <c r="C55" s="105"/>
      <c r="D55" s="105"/>
      <c r="E55" s="105"/>
      <c r="F55" s="105"/>
      <c r="G55" s="107"/>
      <c r="H55" s="111"/>
    </row>
    <row r="56" spans="1:8" x14ac:dyDescent="0.3">
      <c r="A56" s="105"/>
      <c r="B56" s="105"/>
      <c r="C56" s="105"/>
      <c r="D56" s="105"/>
      <c r="E56" s="105"/>
      <c r="F56" s="105"/>
      <c r="G56" s="107"/>
      <c r="H56" s="111"/>
    </row>
    <row r="57" spans="1:8" x14ac:dyDescent="0.3">
      <c r="A57" s="105"/>
      <c r="B57" s="105"/>
      <c r="C57" s="105"/>
      <c r="D57" s="105"/>
      <c r="E57" s="105"/>
      <c r="F57" s="105"/>
      <c r="G57" s="107"/>
      <c r="H57" s="111"/>
    </row>
    <row r="58" spans="1:8" x14ac:dyDescent="0.3">
      <c r="A58" s="105"/>
      <c r="B58" s="105"/>
      <c r="C58" s="105"/>
      <c r="D58" s="105"/>
      <c r="E58" s="105"/>
      <c r="F58" s="105"/>
      <c r="G58" s="107"/>
      <c r="H58" s="111"/>
    </row>
    <row r="59" spans="1:8" x14ac:dyDescent="0.3">
      <c r="A59" s="105"/>
      <c r="B59" s="105"/>
      <c r="C59" s="105"/>
      <c r="D59" s="105"/>
      <c r="E59" s="105"/>
      <c r="F59" s="105"/>
      <c r="G59" s="107"/>
      <c r="H59" s="111"/>
    </row>
    <row r="60" spans="1:8" x14ac:dyDescent="0.3">
      <c r="A60" s="105"/>
      <c r="B60" s="105"/>
      <c r="C60" s="105"/>
      <c r="D60" s="105"/>
      <c r="E60" s="105"/>
      <c r="F60" s="105"/>
      <c r="G60" s="107"/>
      <c r="H60" s="111"/>
    </row>
    <row r="61" spans="1:8" x14ac:dyDescent="0.3">
      <c r="A61" s="105"/>
      <c r="B61" s="105"/>
      <c r="C61" s="105"/>
      <c r="D61" s="105"/>
      <c r="E61" s="105"/>
      <c r="F61" s="105"/>
      <c r="G61" s="107"/>
      <c r="H61" s="111"/>
    </row>
    <row r="62" spans="1:8" x14ac:dyDescent="0.3">
      <c r="A62" s="105"/>
      <c r="B62" s="105"/>
      <c r="C62" s="105"/>
      <c r="D62" s="105"/>
      <c r="E62" s="105"/>
      <c r="F62" s="105"/>
      <c r="G62" s="107"/>
      <c r="H62" s="111"/>
    </row>
    <row r="63" spans="1:8" x14ac:dyDescent="0.3">
      <c r="A63" s="105"/>
      <c r="B63" s="105"/>
      <c r="C63" s="105"/>
      <c r="D63" s="105"/>
      <c r="E63" s="105"/>
      <c r="F63" s="105"/>
      <c r="G63" s="107"/>
      <c r="H63" s="111"/>
    </row>
    <row r="64" spans="1:8" x14ac:dyDescent="0.3">
      <c r="A64" s="105"/>
      <c r="B64" s="105"/>
      <c r="C64" s="105"/>
      <c r="D64" s="105"/>
      <c r="E64" s="105"/>
      <c r="F64" s="105"/>
      <c r="G64" s="107"/>
      <c r="H64" s="111"/>
    </row>
    <row r="65" spans="1:8" x14ac:dyDescent="0.3">
      <c r="A65" s="105"/>
      <c r="B65" s="105"/>
      <c r="C65" s="105"/>
      <c r="D65" s="105"/>
      <c r="E65" s="105"/>
      <c r="F65" s="105"/>
      <c r="G65" s="107"/>
      <c r="H65" s="111"/>
    </row>
    <row r="66" spans="1:8" x14ac:dyDescent="0.3">
      <c r="A66" s="105"/>
      <c r="B66" s="105"/>
      <c r="C66" s="105"/>
      <c r="D66" s="105"/>
      <c r="E66" s="105"/>
      <c r="F66" s="105"/>
      <c r="G66" s="107"/>
      <c r="H66" s="111"/>
    </row>
    <row r="67" spans="1:8" x14ac:dyDescent="0.3">
      <c r="A67" s="105"/>
      <c r="B67" s="105"/>
      <c r="C67" s="105"/>
      <c r="D67" s="105"/>
      <c r="E67" s="105"/>
      <c r="F67" s="105"/>
      <c r="G67" s="107"/>
      <c r="H67" s="111"/>
    </row>
    <row r="68" spans="1:8" x14ac:dyDescent="0.3">
      <c r="A68" s="105"/>
      <c r="B68" s="105"/>
      <c r="C68" s="105"/>
      <c r="D68" s="105"/>
      <c r="E68" s="105"/>
      <c r="F68" s="105"/>
      <c r="G68" s="107"/>
      <c r="H68" s="111"/>
    </row>
    <row r="69" spans="1:8" x14ac:dyDescent="0.3">
      <c r="A69" s="105"/>
      <c r="B69" s="105"/>
      <c r="C69" s="105"/>
      <c r="D69" s="105"/>
      <c r="E69" s="105"/>
      <c r="F69" s="105"/>
      <c r="G69" s="107"/>
      <c r="H69" s="111"/>
    </row>
    <row r="70" spans="1:8" x14ac:dyDescent="0.3">
      <c r="A70" s="105"/>
      <c r="B70" s="105"/>
      <c r="C70" s="105"/>
      <c r="D70" s="105"/>
      <c r="E70" s="105"/>
      <c r="F70" s="105"/>
      <c r="G70" s="107"/>
      <c r="H70" s="111"/>
    </row>
    <row r="71" spans="1:8" x14ac:dyDescent="0.3">
      <c r="A71" s="105"/>
      <c r="B71" s="105"/>
      <c r="C71" s="105"/>
      <c r="D71" s="105"/>
      <c r="E71" s="105"/>
      <c r="F71" s="105"/>
      <c r="G71" s="107"/>
      <c r="H71" s="111"/>
    </row>
    <row r="72" spans="1:8" x14ac:dyDescent="0.3">
      <c r="A72" s="105"/>
      <c r="B72" s="105"/>
      <c r="C72" s="105"/>
      <c r="D72" s="105"/>
      <c r="E72" s="105"/>
      <c r="F72" s="105"/>
      <c r="G72" s="107"/>
      <c r="H72" s="111"/>
    </row>
    <row r="73" spans="1:8" x14ac:dyDescent="0.3">
      <c r="A73" s="105"/>
      <c r="B73" s="105"/>
      <c r="C73" s="105"/>
      <c r="D73" s="105"/>
      <c r="E73" s="105"/>
      <c r="F73" s="105"/>
      <c r="G73" s="107"/>
      <c r="H73" s="111"/>
    </row>
    <row r="74" spans="1:8" x14ac:dyDescent="0.3">
      <c r="A74" s="105"/>
      <c r="B74" s="105"/>
      <c r="C74" s="105"/>
      <c r="D74" s="105"/>
      <c r="E74" s="105"/>
      <c r="F74" s="105"/>
      <c r="G74" s="107"/>
      <c r="H74" s="111"/>
    </row>
    <row r="75" spans="1:8" x14ac:dyDescent="0.3">
      <c r="A75" s="105"/>
      <c r="B75" s="105"/>
      <c r="C75" s="105"/>
      <c r="D75" s="105"/>
      <c r="E75" s="105"/>
      <c r="F75" s="105"/>
      <c r="G75" s="107"/>
      <c r="H75" s="111"/>
    </row>
    <row r="76" spans="1:8" x14ac:dyDescent="0.3">
      <c r="A76" s="105"/>
      <c r="B76" s="105"/>
      <c r="C76" s="105"/>
      <c r="D76" s="105"/>
      <c r="E76" s="105"/>
      <c r="F76" s="105"/>
      <c r="G76" s="107"/>
      <c r="H76" s="111"/>
    </row>
    <row r="77" spans="1:8" x14ac:dyDescent="0.3">
      <c r="A77" s="105"/>
      <c r="B77" s="105"/>
      <c r="C77" s="105"/>
      <c r="D77" s="105"/>
      <c r="E77" s="105"/>
      <c r="F77" s="105"/>
      <c r="G77" s="107"/>
      <c r="H77" s="111"/>
    </row>
    <row r="78" spans="1:8" x14ac:dyDescent="0.3">
      <c r="A78" s="105"/>
      <c r="B78" s="105"/>
      <c r="C78" s="105"/>
      <c r="D78" s="105"/>
      <c r="E78" s="105"/>
      <c r="F78" s="105"/>
      <c r="G78" s="107"/>
      <c r="H78" s="111"/>
    </row>
    <row r="79" spans="1:8" x14ac:dyDescent="0.3">
      <c r="A79" s="105"/>
      <c r="B79" s="105"/>
      <c r="C79" s="105"/>
      <c r="D79" s="105"/>
      <c r="E79" s="105"/>
      <c r="F79" s="105"/>
      <c r="G79" s="107"/>
      <c r="H79" s="111"/>
    </row>
    <row r="80" spans="1:8" x14ac:dyDescent="0.3">
      <c r="A80" s="105"/>
      <c r="B80" s="105"/>
      <c r="C80" s="105"/>
      <c r="D80" s="105"/>
      <c r="E80" s="105"/>
      <c r="F80" s="105"/>
      <c r="G80" s="107"/>
      <c r="H80" s="111"/>
    </row>
    <row r="81" spans="1:8" x14ac:dyDescent="0.3">
      <c r="A81" s="105"/>
      <c r="B81" s="105"/>
      <c r="C81" s="105"/>
      <c r="D81" s="105"/>
      <c r="E81" s="105"/>
      <c r="F81" s="105"/>
      <c r="G81" s="107"/>
      <c r="H81" s="111"/>
    </row>
    <row r="82" spans="1:8" x14ac:dyDescent="0.3">
      <c r="A82" s="105"/>
      <c r="B82" s="105"/>
      <c r="C82" s="105"/>
      <c r="D82" s="105"/>
      <c r="E82" s="105"/>
      <c r="F82" s="105"/>
      <c r="G82" s="107"/>
      <c r="H82" s="111"/>
    </row>
    <row r="83" spans="1:8" x14ac:dyDescent="0.3">
      <c r="A83" s="105"/>
      <c r="B83" s="105"/>
      <c r="C83" s="105"/>
      <c r="D83" s="105"/>
      <c r="E83" s="105"/>
      <c r="F83" s="105"/>
      <c r="G83" s="107"/>
      <c r="H83" s="111"/>
    </row>
    <row r="84" spans="1:8" x14ac:dyDescent="0.3">
      <c r="A84" s="105"/>
      <c r="B84" s="105"/>
      <c r="C84" s="105"/>
      <c r="D84" s="105"/>
      <c r="E84" s="105"/>
      <c r="F84" s="105"/>
      <c r="G84" s="107"/>
      <c r="H84" s="111"/>
    </row>
    <row r="85" spans="1:8" x14ac:dyDescent="0.3">
      <c r="A85" s="105"/>
      <c r="B85" s="105"/>
      <c r="C85" s="105"/>
      <c r="D85" s="105"/>
      <c r="E85" s="105"/>
      <c r="F85" s="105"/>
      <c r="G85" s="107"/>
      <c r="H85" s="111"/>
    </row>
    <row r="86" spans="1:8" x14ac:dyDescent="0.3">
      <c r="A86" s="105"/>
      <c r="B86" s="105"/>
      <c r="C86" s="105"/>
      <c r="D86" s="105"/>
      <c r="E86" s="105"/>
      <c r="F86" s="105"/>
      <c r="G86" s="107"/>
      <c r="H86" s="111"/>
    </row>
    <row r="87" spans="1:8" x14ac:dyDescent="0.3">
      <c r="A87" s="105"/>
      <c r="B87" s="105"/>
      <c r="C87" s="105"/>
      <c r="D87" s="105"/>
      <c r="E87" s="105"/>
      <c r="F87" s="105"/>
      <c r="G87" s="107"/>
      <c r="H87" s="111"/>
    </row>
    <row r="88" spans="1:8" x14ac:dyDescent="0.3">
      <c r="A88" s="105"/>
      <c r="B88" s="105"/>
      <c r="C88" s="105"/>
      <c r="D88" s="105"/>
      <c r="E88" s="105"/>
      <c r="F88" s="105"/>
      <c r="G88" s="107"/>
      <c r="H88" s="111"/>
    </row>
    <row r="89" spans="1:8" x14ac:dyDescent="0.3">
      <c r="A89" s="105"/>
      <c r="B89" s="105"/>
      <c r="C89" s="105"/>
      <c r="D89" s="105"/>
      <c r="E89" s="105"/>
      <c r="F89" s="105"/>
      <c r="G89" s="107"/>
      <c r="H89" s="111"/>
    </row>
    <row r="90" spans="1:8" x14ac:dyDescent="0.3">
      <c r="A90" s="105"/>
      <c r="B90" s="105"/>
      <c r="C90" s="105"/>
      <c r="D90" s="105"/>
      <c r="E90" s="105"/>
      <c r="F90" s="105"/>
      <c r="G90" s="107"/>
      <c r="H90" s="111"/>
    </row>
    <row r="91" spans="1:8" x14ac:dyDescent="0.3">
      <c r="A91" s="105"/>
      <c r="B91" s="105"/>
      <c r="C91" s="105"/>
      <c r="D91" s="105"/>
      <c r="E91" s="105"/>
      <c r="F91" s="105"/>
      <c r="G91" s="107"/>
      <c r="H91" s="111"/>
    </row>
    <row r="92" spans="1:8" x14ac:dyDescent="0.3">
      <c r="A92" s="105"/>
      <c r="B92" s="105"/>
      <c r="C92" s="105"/>
      <c r="D92" s="105"/>
      <c r="E92" s="105"/>
      <c r="F92" s="105"/>
      <c r="G92" s="107"/>
      <c r="H92" s="111"/>
    </row>
    <row r="93" spans="1:8" x14ac:dyDescent="0.3">
      <c r="A93" s="105"/>
      <c r="B93" s="105"/>
      <c r="C93" s="105"/>
      <c r="D93" s="105"/>
      <c r="E93" s="105"/>
      <c r="F93" s="105"/>
      <c r="G93" s="107"/>
      <c r="H93" s="111"/>
    </row>
    <row r="94" spans="1:8" x14ac:dyDescent="0.3">
      <c r="A94" s="105"/>
      <c r="B94" s="105"/>
      <c r="C94" s="105"/>
      <c r="D94" s="105"/>
      <c r="E94" s="105"/>
      <c r="F94" s="105"/>
      <c r="G94" s="107"/>
      <c r="H94" s="111"/>
    </row>
    <row r="95" spans="1:8" x14ac:dyDescent="0.3">
      <c r="A95" s="105"/>
      <c r="B95" s="105"/>
      <c r="C95" s="105"/>
      <c r="D95" s="105"/>
      <c r="E95" s="105"/>
      <c r="F95" s="105"/>
      <c r="G95" s="107"/>
      <c r="H95" s="111"/>
    </row>
    <row r="96" spans="1:8" x14ac:dyDescent="0.3">
      <c r="A96" s="105"/>
      <c r="B96" s="105"/>
      <c r="C96" s="105"/>
      <c r="D96" s="105"/>
      <c r="E96" s="105"/>
      <c r="F96" s="105"/>
      <c r="G96" s="107"/>
      <c r="H96" s="111"/>
    </row>
    <row r="97" spans="1:8" x14ac:dyDescent="0.3">
      <c r="A97" s="105"/>
      <c r="B97" s="105"/>
      <c r="C97" s="105"/>
      <c r="D97" s="105"/>
      <c r="E97" s="105"/>
      <c r="F97" s="105"/>
      <c r="G97" s="107"/>
      <c r="H97" s="111"/>
    </row>
    <row r="98" spans="1:8" x14ac:dyDescent="0.3">
      <c r="A98" s="105"/>
      <c r="B98" s="105"/>
      <c r="C98" s="105"/>
      <c r="D98" s="105"/>
      <c r="E98" s="105"/>
      <c r="F98" s="105"/>
      <c r="G98" s="107"/>
      <c r="H98" s="111"/>
    </row>
    <row r="99" spans="1:8" x14ac:dyDescent="0.3">
      <c r="A99" s="105"/>
      <c r="B99" s="105"/>
      <c r="C99" s="105"/>
      <c r="D99" s="105"/>
      <c r="E99" s="105"/>
      <c r="F99" s="105"/>
      <c r="G99" s="107"/>
      <c r="H99" s="111"/>
    </row>
    <row r="100" spans="1:8" x14ac:dyDescent="0.3">
      <c r="A100" s="105"/>
      <c r="B100" s="105"/>
      <c r="C100" s="105"/>
      <c r="D100" s="105"/>
      <c r="E100" s="105"/>
      <c r="F100" s="105"/>
      <c r="G100" s="107"/>
      <c r="H100" s="111"/>
    </row>
    <row r="101" spans="1:8" x14ac:dyDescent="0.3">
      <c r="A101" s="105"/>
      <c r="B101" s="105"/>
      <c r="C101" s="105"/>
      <c r="D101" s="105"/>
      <c r="E101" s="105"/>
      <c r="F101" s="105"/>
      <c r="G101" s="107"/>
      <c r="H101" s="111"/>
    </row>
    <row r="102" spans="1:8" x14ac:dyDescent="0.3">
      <c r="A102" s="105"/>
      <c r="B102" s="105"/>
      <c r="C102" s="105"/>
      <c r="D102" s="105"/>
      <c r="E102" s="105"/>
      <c r="F102" s="105"/>
      <c r="G102" s="107"/>
      <c r="H102" s="111"/>
    </row>
    <row r="103" spans="1:8" x14ac:dyDescent="0.3">
      <c r="A103" s="105"/>
      <c r="B103" s="105"/>
      <c r="C103" s="105"/>
      <c r="D103" s="105"/>
      <c r="E103" s="105"/>
      <c r="F103" s="105"/>
      <c r="G103" s="107"/>
      <c r="H103" s="111"/>
    </row>
    <row r="104" spans="1:8" x14ac:dyDescent="0.3">
      <c r="A104" s="105"/>
      <c r="B104" s="105"/>
      <c r="C104" s="105"/>
      <c r="D104" s="105"/>
      <c r="E104" s="105"/>
      <c r="F104" s="105"/>
      <c r="G104" s="107"/>
      <c r="H104" s="111"/>
    </row>
    <row r="105" spans="1:8" x14ac:dyDescent="0.3">
      <c r="A105" s="105"/>
      <c r="B105" s="105"/>
      <c r="C105" s="105"/>
      <c r="D105" s="105"/>
      <c r="E105" s="105"/>
      <c r="F105" s="105"/>
      <c r="G105" s="107"/>
      <c r="H105" s="111"/>
    </row>
    <row r="106" spans="1:8" x14ac:dyDescent="0.3">
      <c r="A106" s="105"/>
      <c r="B106" s="105"/>
      <c r="C106" s="105"/>
      <c r="D106" s="105"/>
      <c r="E106" s="105"/>
      <c r="F106" s="105"/>
      <c r="G106" s="107"/>
      <c r="H106" s="111"/>
    </row>
    <row r="107" spans="1:8" x14ac:dyDescent="0.3">
      <c r="A107" s="105"/>
      <c r="B107" s="105"/>
      <c r="C107" s="105"/>
      <c r="D107" s="105"/>
      <c r="E107" s="105"/>
      <c r="F107" s="105"/>
      <c r="G107" s="107"/>
      <c r="H107" s="111"/>
    </row>
    <row r="108" spans="1:8" x14ac:dyDescent="0.3">
      <c r="A108" s="105"/>
      <c r="B108" s="105"/>
      <c r="C108" s="105"/>
      <c r="D108" s="105"/>
      <c r="E108" s="105"/>
      <c r="F108" s="105"/>
      <c r="G108" s="107"/>
      <c r="H108" s="111"/>
    </row>
    <row r="109" spans="1:8" x14ac:dyDescent="0.3">
      <c r="A109" s="105"/>
      <c r="B109" s="105"/>
      <c r="C109" s="105"/>
      <c r="D109" s="105"/>
      <c r="E109" s="105"/>
      <c r="F109" s="105"/>
      <c r="G109" s="107"/>
      <c r="H109" s="111"/>
    </row>
    <row r="110" spans="1:8" x14ac:dyDescent="0.3">
      <c r="A110" s="105"/>
      <c r="B110" s="105"/>
      <c r="C110" s="105"/>
      <c r="D110" s="105"/>
      <c r="E110" s="105"/>
      <c r="F110" s="105"/>
      <c r="G110" s="107"/>
      <c r="H110" s="111"/>
    </row>
    <row r="111" spans="1:8" x14ac:dyDescent="0.3">
      <c r="A111" s="105"/>
      <c r="B111" s="105"/>
      <c r="C111" s="105"/>
      <c r="D111" s="105"/>
      <c r="E111" s="105"/>
      <c r="F111" s="105"/>
      <c r="G111" s="107"/>
      <c r="H111" s="111"/>
    </row>
    <row r="112" spans="1:8" x14ac:dyDescent="0.3">
      <c r="A112" s="105"/>
      <c r="B112" s="105"/>
      <c r="C112" s="105"/>
      <c r="D112" s="105"/>
      <c r="E112" s="105"/>
      <c r="F112" s="105"/>
      <c r="G112" s="107"/>
      <c r="H112" s="111"/>
    </row>
    <row r="113" spans="1:8" x14ac:dyDescent="0.3">
      <c r="A113" s="105"/>
      <c r="B113" s="105"/>
      <c r="C113" s="105"/>
      <c r="D113" s="105"/>
      <c r="E113" s="105"/>
      <c r="F113" s="105"/>
      <c r="G113" s="107"/>
      <c r="H113" s="111"/>
    </row>
    <row r="114" spans="1:8" x14ac:dyDescent="0.3">
      <c r="A114" s="105"/>
      <c r="B114" s="105"/>
      <c r="C114" s="105"/>
      <c r="D114" s="105"/>
      <c r="E114" s="105"/>
      <c r="F114" s="105"/>
      <c r="G114" s="107"/>
      <c r="H114" s="111"/>
    </row>
    <row r="115" spans="1:8" x14ac:dyDescent="0.3">
      <c r="A115" s="105"/>
      <c r="B115" s="105"/>
      <c r="C115" s="105"/>
      <c r="D115" s="105"/>
      <c r="E115" s="105"/>
      <c r="F115" s="105"/>
      <c r="G115" s="107"/>
      <c r="H115" s="111"/>
    </row>
    <row r="116" spans="1:8" x14ac:dyDescent="0.3">
      <c r="A116" s="105"/>
      <c r="B116" s="105"/>
      <c r="C116" s="105"/>
      <c r="D116" s="105"/>
      <c r="E116" s="105"/>
      <c r="F116" s="105"/>
      <c r="G116" s="107"/>
      <c r="H116" s="111"/>
    </row>
    <row r="117" spans="1:8" x14ac:dyDescent="0.3">
      <c r="A117" s="105"/>
      <c r="B117" s="105"/>
      <c r="C117" s="105"/>
      <c r="D117" s="105"/>
      <c r="E117" s="105"/>
      <c r="F117" s="105"/>
      <c r="G117" s="107"/>
      <c r="H117" s="111"/>
    </row>
    <row r="118" spans="1:8" x14ac:dyDescent="0.3">
      <c r="A118" s="105"/>
      <c r="B118" s="105"/>
      <c r="C118" s="105"/>
      <c r="D118" s="105"/>
      <c r="E118" s="105"/>
      <c r="F118" s="105"/>
      <c r="G118" s="107"/>
      <c r="H118" s="111"/>
    </row>
    <row r="119" spans="1:8" x14ac:dyDescent="0.3">
      <c r="A119" s="105"/>
      <c r="B119" s="105"/>
      <c r="C119" s="105"/>
      <c r="D119" s="105"/>
      <c r="E119" s="105"/>
      <c r="F119" s="105"/>
      <c r="G119" s="107"/>
      <c r="H119" s="111"/>
    </row>
    <row r="120" spans="1:8" x14ac:dyDescent="0.3">
      <c r="A120" s="105"/>
      <c r="B120" s="105"/>
      <c r="C120" s="105"/>
      <c r="D120" s="105"/>
      <c r="E120" s="105"/>
      <c r="F120" s="105"/>
      <c r="G120" s="107"/>
      <c r="H120" s="111"/>
    </row>
    <row r="121" spans="1:8" x14ac:dyDescent="0.3">
      <c r="A121" s="105"/>
      <c r="B121" s="105"/>
      <c r="C121" s="105"/>
      <c r="D121" s="105"/>
      <c r="E121" s="105"/>
      <c r="F121" s="105"/>
      <c r="G121" s="107"/>
      <c r="H121" s="111"/>
    </row>
    <row r="122" spans="1:8" x14ac:dyDescent="0.3">
      <c r="A122" s="105"/>
      <c r="B122" s="105"/>
      <c r="C122" s="105"/>
      <c r="D122" s="105"/>
      <c r="E122" s="105"/>
      <c r="F122" s="105"/>
      <c r="G122" s="107"/>
      <c r="H122" s="111"/>
    </row>
    <row r="123" spans="1:8" x14ac:dyDescent="0.3">
      <c r="A123" s="105"/>
      <c r="B123" s="105"/>
      <c r="C123" s="105"/>
      <c r="D123" s="105"/>
      <c r="E123" s="105"/>
      <c r="F123" s="105"/>
      <c r="G123" s="107"/>
      <c r="H123" s="111"/>
    </row>
    <row r="124" spans="1:8" x14ac:dyDescent="0.3">
      <c r="A124" s="105"/>
      <c r="B124" s="105"/>
      <c r="C124" s="105"/>
      <c r="D124" s="105"/>
      <c r="E124" s="105"/>
      <c r="F124" s="105"/>
      <c r="G124" s="107"/>
      <c r="H124" s="111"/>
    </row>
    <row r="125" spans="1:8" x14ac:dyDescent="0.3">
      <c r="A125" s="105"/>
      <c r="B125" s="105"/>
      <c r="C125" s="105"/>
      <c r="D125" s="105"/>
      <c r="E125" s="105"/>
      <c r="F125" s="105"/>
      <c r="G125" s="107"/>
      <c r="H125" s="111"/>
    </row>
    <row r="126" spans="1:8" x14ac:dyDescent="0.3">
      <c r="A126" s="105"/>
      <c r="B126" s="105"/>
      <c r="C126" s="105"/>
      <c r="D126" s="105"/>
      <c r="E126" s="105"/>
      <c r="F126" s="105"/>
      <c r="G126" s="107"/>
      <c r="H126" s="111"/>
    </row>
    <row r="127" spans="1:8" x14ac:dyDescent="0.3">
      <c r="A127" s="105"/>
      <c r="B127" s="105"/>
      <c r="C127" s="105"/>
      <c r="D127" s="105"/>
      <c r="E127" s="105"/>
      <c r="F127" s="105"/>
      <c r="G127" s="107"/>
      <c r="H127" s="111"/>
    </row>
    <row r="128" spans="1:8" x14ac:dyDescent="0.3">
      <c r="A128" s="105"/>
      <c r="B128" s="105"/>
      <c r="C128" s="105"/>
      <c r="D128" s="105"/>
      <c r="E128" s="105"/>
      <c r="F128" s="105"/>
      <c r="G128" s="107"/>
      <c r="H128" s="111"/>
    </row>
    <row r="129" spans="1:8" x14ac:dyDescent="0.3">
      <c r="A129" s="105"/>
      <c r="B129" s="105"/>
      <c r="C129" s="105"/>
      <c r="D129" s="105"/>
      <c r="E129" s="105"/>
      <c r="F129" s="105"/>
      <c r="G129" s="107"/>
      <c r="H129" s="111"/>
    </row>
    <row r="130" spans="1:8" x14ac:dyDescent="0.3">
      <c r="A130" s="105"/>
      <c r="B130" s="105"/>
      <c r="C130" s="105"/>
      <c r="D130" s="105"/>
      <c r="E130" s="105"/>
      <c r="F130" s="105"/>
      <c r="G130" s="107"/>
      <c r="H130" s="111"/>
    </row>
    <row r="131" spans="1:8" x14ac:dyDescent="0.3">
      <c r="A131" s="105"/>
      <c r="B131" s="105"/>
      <c r="C131" s="105"/>
      <c r="D131" s="105"/>
      <c r="E131" s="105"/>
      <c r="F131" s="105"/>
      <c r="G131" s="107"/>
      <c r="H131" s="111"/>
    </row>
    <row r="132" spans="1:8" x14ac:dyDescent="0.3">
      <c r="A132" s="105"/>
      <c r="B132" s="105"/>
      <c r="C132" s="105"/>
      <c r="D132" s="105"/>
      <c r="E132" s="105"/>
      <c r="F132" s="105"/>
      <c r="G132" s="107"/>
      <c r="H132" s="111"/>
    </row>
    <row r="133" spans="1:8" x14ac:dyDescent="0.3">
      <c r="A133" s="105"/>
      <c r="B133" s="105"/>
      <c r="C133" s="105"/>
      <c r="D133" s="105"/>
      <c r="E133" s="105"/>
      <c r="F133" s="105"/>
      <c r="G133" s="107"/>
      <c r="H133" s="111"/>
    </row>
    <row r="134" spans="1:8" x14ac:dyDescent="0.3">
      <c r="A134" s="105"/>
      <c r="B134" s="105"/>
      <c r="C134" s="105"/>
      <c r="D134" s="105"/>
      <c r="E134" s="105"/>
      <c r="F134" s="105"/>
      <c r="G134" s="107"/>
      <c r="H134" s="111"/>
    </row>
    <row r="135" spans="1:8" x14ac:dyDescent="0.3">
      <c r="A135" s="105"/>
      <c r="B135" s="105"/>
      <c r="C135" s="105"/>
      <c r="D135" s="105"/>
      <c r="E135" s="105"/>
      <c r="F135" s="105"/>
      <c r="G135" s="107"/>
      <c r="H135" s="111"/>
    </row>
    <row r="136" spans="1:8" x14ac:dyDescent="0.3">
      <c r="A136" s="105"/>
      <c r="B136" s="105"/>
      <c r="C136" s="105"/>
      <c r="D136" s="105"/>
      <c r="E136" s="105"/>
      <c r="F136" s="105"/>
      <c r="G136" s="107"/>
      <c r="H136" s="111"/>
    </row>
    <row r="137" spans="1:8" x14ac:dyDescent="0.3">
      <c r="A137" s="105"/>
      <c r="B137" s="105"/>
      <c r="C137" s="105"/>
      <c r="D137" s="105"/>
      <c r="E137" s="105"/>
      <c r="F137" s="105"/>
      <c r="G137" s="107"/>
      <c r="H137" s="111"/>
    </row>
    <row r="138" spans="1:8" x14ac:dyDescent="0.3">
      <c r="A138" s="105"/>
      <c r="B138" s="105"/>
      <c r="C138" s="105"/>
      <c r="D138" s="105"/>
      <c r="E138" s="105"/>
      <c r="F138" s="105"/>
      <c r="G138" s="107"/>
      <c r="H138" s="111"/>
    </row>
    <row r="139" spans="1:8" x14ac:dyDescent="0.3">
      <c r="A139" s="105"/>
      <c r="B139" s="105"/>
      <c r="C139" s="105"/>
      <c r="D139" s="105"/>
      <c r="E139" s="105"/>
      <c r="F139" s="105"/>
      <c r="G139" s="107"/>
      <c r="H139" s="111"/>
    </row>
    <row r="140" spans="1:8" x14ac:dyDescent="0.3">
      <c r="A140" s="105"/>
      <c r="B140" s="105"/>
      <c r="C140" s="105"/>
      <c r="D140" s="105"/>
      <c r="E140" s="105"/>
      <c r="F140" s="105"/>
      <c r="G140" s="107"/>
      <c r="H140" s="111"/>
    </row>
    <row r="141" spans="1:8" x14ac:dyDescent="0.3">
      <c r="A141" s="105"/>
      <c r="B141" s="105"/>
      <c r="C141" s="105"/>
      <c r="D141" s="105"/>
      <c r="E141" s="105"/>
      <c r="F141" s="105"/>
      <c r="G141" s="107"/>
      <c r="H141" s="111"/>
    </row>
    <row r="142" spans="1:8" x14ac:dyDescent="0.3">
      <c r="A142" s="105"/>
      <c r="B142" s="105"/>
      <c r="C142" s="105"/>
      <c r="D142" s="105"/>
      <c r="E142" s="105"/>
      <c r="F142" s="105"/>
      <c r="G142" s="107"/>
      <c r="H142" s="111"/>
    </row>
    <row r="143" spans="1:8" x14ac:dyDescent="0.3">
      <c r="A143" s="105"/>
      <c r="B143" s="105"/>
      <c r="C143" s="105"/>
      <c r="D143" s="105"/>
      <c r="E143" s="105"/>
      <c r="F143" s="105"/>
      <c r="G143" s="107"/>
      <c r="H143" s="111"/>
    </row>
    <row r="144" spans="1:8" x14ac:dyDescent="0.3">
      <c r="A144" s="105"/>
      <c r="B144" s="105"/>
      <c r="C144" s="105"/>
      <c r="D144" s="105"/>
      <c r="E144" s="105"/>
      <c r="F144" s="105"/>
      <c r="G144" s="107"/>
      <c r="H144" s="111"/>
    </row>
    <row r="145" spans="1:8" x14ac:dyDescent="0.3">
      <c r="A145" s="105"/>
      <c r="B145" s="105"/>
      <c r="C145" s="105"/>
      <c r="D145" s="105"/>
      <c r="E145" s="105"/>
      <c r="F145" s="105"/>
      <c r="G145" s="107"/>
      <c r="H145" s="111"/>
    </row>
    <row r="146" spans="1:8" x14ac:dyDescent="0.3">
      <c r="A146" s="105"/>
      <c r="B146" s="105"/>
      <c r="C146" s="105"/>
      <c r="D146" s="105"/>
      <c r="E146" s="105"/>
      <c r="F146" s="105"/>
      <c r="G146" s="107"/>
      <c r="H146" s="111"/>
    </row>
    <row r="147" spans="1:8" x14ac:dyDescent="0.3">
      <c r="A147" s="105"/>
      <c r="B147" s="105"/>
      <c r="C147" s="105"/>
      <c r="D147" s="105"/>
      <c r="E147" s="105"/>
      <c r="F147" s="105"/>
      <c r="G147" s="107"/>
      <c r="H147" s="111"/>
    </row>
    <row r="148" spans="1:8" x14ac:dyDescent="0.3">
      <c r="A148" s="105"/>
      <c r="B148" s="105"/>
      <c r="C148" s="105"/>
      <c r="D148" s="105"/>
      <c r="E148" s="105"/>
      <c r="F148" s="105"/>
      <c r="G148" s="107"/>
      <c r="H148" s="111"/>
    </row>
    <row r="149" spans="1:8" x14ac:dyDescent="0.3">
      <c r="A149" s="105"/>
      <c r="B149" s="105"/>
      <c r="C149" s="105"/>
      <c r="D149" s="105"/>
      <c r="E149" s="105"/>
      <c r="F149" s="105"/>
      <c r="G149" s="107"/>
      <c r="H149" s="111"/>
    </row>
    <row r="150" spans="1:8" x14ac:dyDescent="0.3">
      <c r="A150" s="105"/>
      <c r="B150" s="105"/>
      <c r="C150" s="105"/>
      <c r="D150" s="105"/>
      <c r="E150" s="105"/>
      <c r="F150" s="105"/>
      <c r="G150" s="107"/>
      <c r="H150" s="111"/>
    </row>
    <row r="151" spans="1:8" x14ac:dyDescent="0.3">
      <c r="A151" s="105"/>
      <c r="B151" s="105"/>
      <c r="C151" s="105"/>
      <c r="D151" s="105"/>
      <c r="E151" s="105"/>
      <c r="F151" s="105"/>
      <c r="G151" s="107"/>
      <c r="H151" s="111"/>
    </row>
    <row r="152" spans="1:8" x14ac:dyDescent="0.3">
      <c r="A152" s="105"/>
      <c r="B152" s="105"/>
      <c r="C152" s="105"/>
      <c r="D152" s="105"/>
      <c r="E152" s="105"/>
      <c r="F152" s="105"/>
      <c r="G152" s="107"/>
      <c r="H152" s="111"/>
    </row>
    <row r="153" spans="1:8" x14ac:dyDescent="0.3">
      <c r="A153" s="105"/>
      <c r="B153" s="105"/>
      <c r="C153" s="105"/>
      <c r="D153" s="105"/>
      <c r="E153" s="105"/>
      <c r="F153" s="105"/>
      <c r="G153" s="107"/>
      <c r="H153" s="111"/>
    </row>
    <row r="154" spans="1:8" x14ac:dyDescent="0.3">
      <c r="A154" s="105"/>
      <c r="B154" s="105"/>
      <c r="C154" s="105"/>
      <c r="D154" s="105"/>
      <c r="E154" s="105"/>
      <c r="F154" s="105"/>
      <c r="G154" s="107"/>
      <c r="H154" s="111"/>
    </row>
    <row r="155" spans="1:8" x14ac:dyDescent="0.3">
      <c r="A155" s="105"/>
      <c r="B155" s="105"/>
      <c r="C155" s="105"/>
      <c r="D155" s="105"/>
      <c r="E155" s="105"/>
      <c r="F155" s="105"/>
      <c r="G155" s="107"/>
      <c r="H155" s="111"/>
    </row>
    <row r="156" spans="1:8" x14ac:dyDescent="0.3">
      <c r="A156" s="105"/>
      <c r="B156" s="105"/>
      <c r="C156" s="105"/>
      <c r="D156" s="105"/>
      <c r="E156" s="105"/>
      <c r="F156" s="105"/>
      <c r="G156" s="107"/>
      <c r="H156" s="111"/>
    </row>
    <row r="157" spans="1:8" x14ac:dyDescent="0.3">
      <c r="A157" s="105"/>
      <c r="B157" s="105"/>
      <c r="C157" s="105"/>
      <c r="D157" s="105"/>
      <c r="E157" s="105"/>
      <c r="F157" s="105"/>
      <c r="G157" s="107"/>
      <c r="H157" s="111"/>
    </row>
    <row r="158" spans="1:8" x14ac:dyDescent="0.3">
      <c r="A158" s="105"/>
      <c r="B158" s="105"/>
      <c r="C158" s="105"/>
      <c r="D158" s="105"/>
      <c r="E158" s="105"/>
      <c r="F158" s="105"/>
      <c r="G158" s="107"/>
      <c r="H158" s="111"/>
    </row>
    <row r="159" spans="1:8" x14ac:dyDescent="0.3">
      <c r="A159" s="105"/>
      <c r="B159" s="105"/>
      <c r="C159" s="105"/>
      <c r="D159" s="105"/>
      <c r="E159" s="105"/>
      <c r="F159" s="105"/>
      <c r="G159" s="107"/>
      <c r="H159" s="111"/>
    </row>
    <row r="160" spans="1:8" x14ac:dyDescent="0.3">
      <c r="A160" s="105"/>
      <c r="B160" s="105"/>
      <c r="C160" s="105"/>
      <c r="D160" s="105"/>
      <c r="E160" s="105"/>
      <c r="F160" s="105"/>
      <c r="G160" s="107"/>
      <c r="H160" s="111"/>
    </row>
    <row r="161" spans="1:8" x14ac:dyDescent="0.3">
      <c r="A161" s="105"/>
      <c r="B161" s="105"/>
      <c r="C161" s="105"/>
      <c r="D161" s="105"/>
      <c r="E161" s="105"/>
      <c r="F161" s="105"/>
      <c r="G161" s="107"/>
      <c r="H161" s="111"/>
    </row>
    <row r="162" spans="1:8" x14ac:dyDescent="0.3">
      <c r="A162" s="105"/>
      <c r="B162" s="105"/>
      <c r="C162" s="105"/>
      <c r="D162" s="105"/>
      <c r="E162" s="105"/>
      <c r="F162" s="105"/>
      <c r="G162" s="107"/>
      <c r="H162" s="111"/>
    </row>
    <row r="163" spans="1:8" x14ac:dyDescent="0.3">
      <c r="A163" s="105"/>
      <c r="B163" s="105"/>
      <c r="C163" s="105"/>
      <c r="D163" s="105"/>
      <c r="E163" s="105"/>
      <c r="F163" s="105"/>
      <c r="G163" s="107"/>
      <c r="H163" s="111"/>
    </row>
    <row r="164" spans="1:8" x14ac:dyDescent="0.3">
      <c r="A164" s="105"/>
      <c r="B164" s="105"/>
      <c r="C164" s="105"/>
      <c r="D164" s="105"/>
      <c r="E164" s="105"/>
      <c r="F164" s="105"/>
      <c r="G164" s="107"/>
      <c r="H164" s="111"/>
    </row>
    <row r="165" spans="1:8" x14ac:dyDescent="0.3">
      <c r="A165" s="105"/>
      <c r="B165" s="105"/>
      <c r="C165" s="105"/>
      <c r="D165" s="105"/>
      <c r="E165" s="105"/>
      <c r="F165" s="105"/>
      <c r="G165" s="107"/>
      <c r="H165" s="111"/>
    </row>
    <row r="166" spans="1:8" x14ac:dyDescent="0.3">
      <c r="A166" s="105"/>
      <c r="B166" s="105"/>
      <c r="C166" s="105"/>
      <c r="D166" s="105"/>
      <c r="E166" s="105"/>
      <c r="F166" s="105"/>
      <c r="G166" s="107"/>
      <c r="H166" s="111"/>
    </row>
    <row r="167" spans="1:8" x14ac:dyDescent="0.3">
      <c r="A167" s="105"/>
      <c r="B167" s="105"/>
      <c r="C167" s="105"/>
      <c r="D167" s="105"/>
      <c r="E167" s="105"/>
      <c r="F167" s="105"/>
      <c r="G167" s="107"/>
      <c r="H167" s="111"/>
    </row>
    <row r="168" spans="1:8" x14ac:dyDescent="0.3">
      <c r="A168" s="105"/>
      <c r="B168" s="105"/>
      <c r="C168" s="105"/>
      <c r="D168" s="105"/>
      <c r="E168" s="105"/>
      <c r="F168" s="105"/>
      <c r="G168" s="107"/>
      <c r="H168" s="111"/>
    </row>
    <row r="169" spans="1:8" x14ac:dyDescent="0.3">
      <c r="A169" s="105"/>
      <c r="B169" s="105"/>
      <c r="C169" s="105"/>
      <c r="D169" s="105"/>
      <c r="E169" s="105"/>
      <c r="F169" s="105"/>
      <c r="G169" s="107"/>
      <c r="H169" s="111"/>
    </row>
    <row r="170" spans="1:8" x14ac:dyDescent="0.3">
      <c r="A170" s="105"/>
      <c r="B170" s="105"/>
      <c r="C170" s="105"/>
      <c r="D170" s="105"/>
      <c r="E170" s="105"/>
      <c r="F170" s="105"/>
      <c r="G170" s="107"/>
      <c r="H170" s="111"/>
    </row>
    <row r="171" spans="1:8" x14ac:dyDescent="0.3">
      <c r="A171" s="105"/>
      <c r="B171" s="105"/>
      <c r="C171" s="105"/>
      <c r="D171" s="105"/>
      <c r="E171" s="105"/>
      <c r="F171" s="105"/>
      <c r="G171" s="107"/>
      <c r="H171" s="111"/>
    </row>
    <row r="172" spans="1:8" x14ac:dyDescent="0.3">
      <c r="A172" s="105"/>
      <c r="B172" s="105"/>
      <c r="C172" s="105"/>
      <c r="D172" s="105"/>
      <c r="E172" s="105"/>
      <c r="F172" s="105"/>
      <c r="G172" s="107"/>
      <c r="H172" s="111"/>
    </row>
    <row r="173" spans="1:8" x14ac:dyDescent="0.3">
      <c r="A173" s="105"/>
      <c r="B173" s="105"/>
      <c r="C173" s="105"/>
      <c r="D173" s="105"/>
      <c r="E173" s="105"/>
      <c r="F173" s="105"/>
      <c r="G173" s="107"/>
      <c r="H173" s="111"/>
    </row>
    <row r="174" spans="1:8" x14ac:dyDescent="0.3">
      <c r="A174" s="105"/>
      <c r="B174" s="105"/>
      <c r="C174" s="105"/>
      <c r="D174" s="105"/>
      <c r="E174" s="105"/>
      <c r="F174" s="105"/>
      <c r="G174" s="107"/>
      <c r="H174" s="111"/>
    </row>
    <row r="175" spans="1:8" x14ac:dyDescent="0.3">
      <c r="A175" s="105"/>
      <c r="B175" s="105"/>
      <c r="C175" s="105"/>
      <c r="D175" s="105"/>
      <c r="E175" s="105"/>
      <c r="F175" s="105"/>
      <c r="G175" s="107"/>
      <c r="H175" s="111"/>
    </row>
    <row r="176" spans="1:8" x14ac:dyDescent="0.3">
      <c r="A176" s="105"/>
      <c r="B176" s="105"/>
      <c r="C176" s="105"/>
      <c r="D176" s="105"/>
      <c r="E176" s="105"/>
      <c r="F176" s="105"/>
      <c r="G176" s="107"/>
      <c r="H176" s="111"/>
    </row>
    <row r="177" spans="1:8" x14ac:dyDescent="0.3">
      <c r="A177" s="105"/>
      <c r="B177" s="105"/>
      <c r="C177" s="105"/>
      <c r="D177" s="105"/>
      <c r="E177" s="105"/>
      <c r="F177" s="105"/>
      <c r="G177" s="107"/>
      <c r="H177" s="111"/>
    </row>
    <row r="178" spans="1:8" x14ac:dyDescent="0.3">
      <c r="A178" s="105"/>
      <c r="B178" s="105"/>
      <c r="C178" s="105"/>
      <c r="D178" s="105"/>
      <c r="E178" s="105"/>
      <c r="F178" s="105"/>
      <c r="G178" s="107"/>
      <c r="H178" s="111"/>
    </row>
    <row r="179" spans="1:8" x14ac:dyDescent="0.3">
      <c r="A179" s="105"/>
      <c r="B179" s="105"/>
      <c r="C179" s="105"/>
      <c r="D179" s="105"/>
      <c r="E179" s="105"/>
      <c r="F179" s="105"/>
      <c r="G179" s="107"/>
      <c r="H179" s="111"/>
    </row>
    <row r="180" spans="1:8" x14ac:dyDescent="0.3">
      <c r="A180" s="105"/>
      <c r="B180" s="105"/>
      <c r="C180" s="105"/>
      <c r="D180" s="105"/>
      <c r="E180" s="105"/>
      <c r="F180" s="105"/>
      <c r="G180" s="107"/>
      <c r="H180" s="111"/>
    </row>
    <row r="181" spans="1:8" x14ac:dyDescent="0.3">
      <c r="A181" s="105"/>
      <c r="B181" s="105"/>
      <c r="C181" s="105"/>
      <c r="D181" s="105"/>
      <c r="E181" s="105"/>
      <c r="F181" s="105"/>
      <c r="G181" s="107"/>
      <c r="H181" s="111"/>
    </row>
    <row r="182" spans="1:8" x14ac:dyDescent="0.3">
      <c r="A182" s="105"/>
      <c r="B182" s="105"/>
      <c r="C182" s="105"/>
      <c r="D182" s="105"/>
      <c r="E182" s="105"/>
      <c r="F182" s="105"/>
      <c r="G182" s="107"/>
      <c r="H182" s="111"/>
    </row>
    <row r="183" spans="1:8" x14ac:dyDescent="0.3">
      <c r="A183" s="105"/>
      <c r="B183" s="105"/>
      <c r="C183" s="105"/>
      <c r="D183" s="105"/>
      <c r="E183" s="105"/>
      <c r="F183" s="105"/>
      <c r="G183" s="107"/>
      <c r="H183" s="111"/>
    </row>
    <row r="184" spans="1:8" x14ac:dyDescent="0.3">
      <c r="A184" s="105"/>
      <c r="B184" s="105"/>
      <c r="C184" s="105"/>
      <c r="D184" s="105"/>
      <c r="E184" s="105"/>
      <c r="F184" s="105"/>
      <c r="G184" s="107"/>
      <c r="H184" s="111"/>
    </row>
    <row r="185" spans="1:8" x14ac:dyDescent="0.3">
      <c r="A185" s="105"/>
      <c r="B185" s="105"/>
      <c r="C185" s="105"/>
      <c r="D185" s="105"/>
      <c r="E185" s="105"/>
      <c r="F185" s="105"/>
      <c r="G185" s="107"/>
      <c r="H185" s="111"/>
    </row>
    <row r="186" spans="1:8" x14ac:dyDescent="0.3">
      <c r="A186" s="105"/>
      <c r="B186" s="105"/>
      <c r="C186" s="105"/>
      <c r="D186" s="105"/>
      <c r="E186" s="105"/>
      <c r="F186" s="105"/>
      <c r="G186" s="107"/>
      <c r="H186" s="111"/>
    </row>
    <row r="187" spans="1:8" x14ac:dyDescent="0.3">
      <c r="A187" s="105"/>
      <c r="B187" s="105"/>
      <c r="C187" s="105"/>
      <c r="D187" s="105"/>
      <c r="E187" s="105"/>
      <c r="F187" s="105"/>
      <c r="G187" s="107"/>
      <c r="H187" s="111"/>
    </row>
    <row r="188" spans="1:8" x14ac:dyDescent="0.3">
      <c r="A188" s="105"/>
      <c r="B188" s="105"/>
      <c r="C188" s="105"/>
      <c r="D188" s="105"/>
      <c r="E188" s="105"/>
      <c r="F188" s="105"/>
      <c r="G188" s="107"/>
      <c r="H188" s="111"/>
    </row>
    <row r="189" spans="1:8" x14ac:dyDescent="0.3">
      <c r="A189" s="105"/>
      <c r="B189" s="105"/>
      <c r="C189" s="105"/>
      <c r="D189" s="105"/>
      <c r="E189" s="105"/>
      <c r="F189" s="105"/>
      <c r="G189" s="107"/>
      <c r="H189" s="111"/>
    </row>
    <row r="190" spans="1:8" x14ac:dyDescent="0.3">
      <c r="A190" s="105"/>
      <c r="B190" s="105"/>
      <c r="C190" s="105"/>
      <c r="D190" s="105"/>
      <c r="E190" s="105"/>
      <c r="F190" s="105"/>
      <c r="G190" s="107"/>
      <c r="H190" s="111"/>
    </row>
    <row r="191" spans="1:8" x14ac:dyDescent="0.3">
      <c r="A191" s="105"/>
      <c r="B191" s="105"/>
      <c r="C191" s="105"/>
      <c r="D191" s="105"/>
      <c r="E191" s="105"/>
      <c r="F191" s="105"/>
      <c r="G191" s="107"/>
      <c r="H191" s="111"/>
    </row>
    <row r="192" spans="1:8" x14ac:dyDescent="0.3">
      <c r="A192" s="105"/>
      <c r="B192" s="105"/>
      <c r="C192" s="105"/>
      <c r="D192" s="105"/>
      <c r="E192" s="105"/>
      <c r="F192" s="105"/>
      <c r="G192" s="107"/>
      <c r="H192" s="111"/>
    </row>
    <row r="193" spans="1:8" x14ac:dyDescent="0.3">
      <c r="A193" s="105"/>
      <c r="B193" s="105"/>
      <c r="C193" s="105"/>
      <c r="D193" s="105"/>
      <c r="E193" s="105"/>
      <c r="F193" s="105"/>
      <c r="G193" s="107"/>
      <c r="H193" s="111"/>
    </row>
    <row r="194" spans="1:8" x14ac:dyDescent="0.3">
      <c r="A194" s="105"/>
      <c r="B194" s="105"/>
      <c r="C194" s="105"/>
      <c r="D194" s="105"/>
      <c r="E194" s="105"/>
      <c r="F194" s="105"/>
      <c r="G194" s="107"/>
      <c r="H194" s="111"/>
    </row>
    <row r="195" spans="1:8" x14ac:dyDescent="0.3">
      <c r="A195" s="105"/>
      <c r="B195" s="105"/>
      <c r="C195" s="105"/>
      <c r="D195" s="105"/>
      <c r="E195" s="105"/>
      <c r="F195" s="105"/>
      <c r="G195" s="107"/>
      <c r="H195" s="111"/>
    </row>
    <row r="196" spans="1:8" x14ac:dyDescent="0.3">
      <c r="A196" s="105"/>
      <c r="B196" s="105"/>
      <c r="C196" s="105"/>
      <c r="D196" s="105"/>
      <c r="E196" s="105"/>
      <c r="F196" s="105"/>
      <c r="G196" s="107"/>
      <c r="H196" s="111"/>
    </row>
    <row r="197" spans="1:8" x14ac:dyDescent="0.3">
      <c r="A197" s="105"/>
      <c r="B197" s="105"/>
      <c r="C197" s="105"/>
      <c r="D197" s="105"/>
      <c r="E197" s="105"/>
      <c r="F197" s="105"/>
      <c r="G197" s="107"/>
      <c r="H197" s="111"/>
    </row>
    <row r="198" spans="1:8" x14ac:dyDescent="0.3">
      <c r="A198" s="105"/>
      <c r="B198" s="105"/>
      <c r="C198" s="105"/>
      <c r="D198" s="105"/>
      <c r="E198" s="105"/>
      <c r="F198" s="105"/>
      <c r="G198" s="107"/>
      <c r="H198" s="111"/>
    </row>
    <row r="199" spans="1:8" x14ac:dyDescent="0.3">
      <c r="A199" s="105"/>
      <c r="B199" s="105"/>
      <c r="C199" s="105"/>
      <c r="D199" s="105"/>
      <c r="E199" s="105"/>
      <c r="F199" s="105"/>
      <c r="G199" s="107"/>
      <c r="H199" s="111"/>
    </row>
    <row r="200" spans="1:8" x14ac:dyDescent="0.3">
      <c r="A200" s="105"/>
      <c r="B200" s="105"/>
      <c r="C200" s="105"/>
      <c r="D200" s="105"/>
      <c r="E200" s="105"/>
      <c r="F200" s="105"/>
      <c r="G200" s="107"/>
      <c r="H200" s="111"/>
    </row>
    <row r="201" spans="1:8" x14ac:dyDescent="0.3">
      <c r="A201" s="105"/>
      <c r="B201" s="105"/>
      <c r="C201" s="105"/>
      <c r="D201" s="105"/>
      <c r="E201" s="105"/>
      <c r="F201" s="105"/>
      <c r="G201" s="107"/>
      <c r="H201" s="111"/>
    </row>
    <row r="202" spans="1:8" x14ac:dyDescent="0.3">
      <c r="A202" s="105"/>
      <c r="B202" s="105"/>
      <c r="C202" s="105"/>
      <c r="D202" s="105"/>
      <c r="E202" s="105"/>
      <c r="F202" s="105"/>
      <c r="G202" s="107"/>
      <c r="H202" s="111"/>
    </row>
    <row r="203" spans="1:8" x14ac:dyDescent="0.3">
      <c r="A203" s="105"/>
      <c r="B203" s="105"/>
      <c r="C203" s="105"/>
      <c r="D203" s="105"/>
      <c r="E203" s="105"/>
      <c r="F203" s="105"/>
      <c r="G203" s="107"/>
      <c r="H203" s="111"/>
    </row>
    <row r="204" spans="1:8" x14ac:dyDescent="0.3">
      <c r="A204" s="105"/>
      <c r="B204" s="105"/>
      <c r="C204" s="105"/>
      <c r="D204" s="105"/>
      <c r="E204" s="105"/>
      <c r="F204" s="105"/>
      <c r="G204" s="107"/>
      <c r="H204" s="111"/>
    </row>
    <row r="205" spans="1:8" x14ac:dyDescent="0.3">
      <c r="A205" s="105"/>
      <c r="B205" s="105"/>
      <c r="C205" s="105"/>
      <c r="D205" s="105"/>
      <c r="E205" s="105"/>
      <c r="F205" s="105"/>
      <c r="G205" s="107"/>
      <c r="H205" s="111"/>
    </row>
    <row r="206" spans="1:8" x14ac:dyDescent="0.3">
      <c r="A206" s="105"/>
      <c r="B206" s="105"/>
      <c r="C206" s="105"/>
      <c r="D206" s="105"/>
      <c r="E206" s="105"/>
      <c r="F206" s="105"/>
      <c r="G206" s="107"/>
      <c r="H206" s="111"/>
    </row>
    <row r="207" spans="1:8" x14ac:dyDescent="0.3">
      <c r="A207" s="105"/>
      <c r="B207" s="105"/>
      <c r="C207" s="105"/>
      <c r="D207" s="105"/>
      <c r="E207" s="105"/>
      <c r="F207" s="105"/>
      <c r="G207" s="107"/>
      <c r="H207" s="111"/>
    </row>
    <row r="208" spans="1:8" x14ac:dyDescent="0.3">
      <c r="A208" s="105"/>
      <c r="B208" s="105"/>
      <c r="C208" s="105"/>
      <c r="D208" s="105"/>
      <c r="E208" s="105"/>
      <c r="F208" s="105"/>
      <c r="G208" s="107"/>
      <c r="H208" s="111"/>
    </row>
    <row r="209" spans="1:8" x14ac:dyDescent="0.3">
      <c r="A209" s="105"/>
      <c r="B209" s="105"/>
      <c r="C209" s="105"/>
      <c r="D209" s="105"/>
      <c r="E209" s="105"/>
      <c r="F209" s="105"/>
      <c r="G209" s="107"/>
      <c r="H209" s="111"/>
    </row>
    <row r="210" spans="1:8" x14ac:dyDescent="0.3">
      <c r="A210" s="105"/>
      <c r="B210" s="105"/>
      <c r="C210" s="105"/>
      <c r="D210" s="105"/>
      <c r="E210" s="105"/>
      <c r="F210" s="105"/>
      <c r="G210" s="107"/>
      <c r="H210" s="111"/>
    </row>
    <row r="211" spans="1:8" x14ac:dyDescent="0.3">
      <c r="A211" s="105"/>
      <c r="B211" s="105"/>
      <c r="C211" s="105"/>
      <c r="D211" s="105"/>
      <c r="E211" s="105"/>
      <c r="F211" s="105"/>
      <c r="G211" s="107"/>
      <c r="H211" s="111"/>
    </row>
    <row r="212" spans="1:8" x14ac:dyDescent="0.3">
      <c r="A212" s="105"/>
      <c r="B212" s="105"/>
      <c r="C212" s="105"/>
      <c r="D212" s="105"/>
      <c r="E212" s="105"/>
      <c r="F212" s="105"/>
      <c r="G212" s="107"/>
      <c r="H212" s="111"/>
    </row>
    <row r="213" spans="1:8" x14ac:dyDescent="0.3">
      <c r="A213" s="105"/>
      <c r="B213" s="105"/>
      <c r="C213" s="105"/>
      <c r="D213" s="105"/>
      <c r="E213" s="105"/>
      <c r="F213" s="105"/>
      <c r="G213" s="107"/>
      <c r="H213" s="111"/>
    </row>
    <row r="214" spans="1:8" x14ac:dyDescent="0.3">
      <c r="A214" s="105"/>
      <c r="B214" s="105"/>
      <c r="C214" s="105"/>
      <c r="D214" s="105"/>
      <c r="E214" s="105"/>
      <c r="F214" s="105"/>
      <c r="G214" s="107"/>
      <c r="H214" s="111"/>
    </row>
    <row r="215" spans="1:8" x14ac:dyDescent="0.3">
      <c r="A215" s="105"/>
      <c r="B215" s="105"/>
      <c r="C215" s="105"/>
      <c r="D215" s="105"/>
      <c r="E215" s="105"/>
      <c r="F215" s="105"/>
      <c r="G215" s="107"/>
      <c r="H215" s="111"/>
    </row>
    <row r="216" spans="1:8" x14ac:dyDescent="0.3">
      <c r="A216" s="105"/>
      <c r="B216" s="105"/>
      <c r="C216" s="105"/>
      <c r="D216" s="105"/>
      <c r="E216" s="105"/>
      <c r="F216" s="105"/>
      <c r="G216" s="107"/>
      <c r="H216" s="111"/>
    </row>
    <row r="217" spans="1:8" x14ac:dyDescent="0.3">
      <c r="A217" s="105"/>
      <c r="B217" s="105"/>
      <c r="C217" s="105"/>
      <c r="D217" s="105"/>
      <c r="E217" s="105"/>
      <c r="F217" s="105"/>
      <c r="G217" s="107"/>
      <c r="H217" s="111"/>
    </row>
    <row r="218" spans="1:8" x14ac:dyDescent="0.3">
      <c r="A218" s="105"/>
      <c r="B218" s="105"/>
      <c r="C218" s="105"/>
      <c r="D218" s="105"/>
      <c r="E218" s="105"/>
      <c r="F218" s="105"/>
      <c r="G218" s="107"/>
      <c r="H218" s="111"/>
    </row>
    <row r="219" spans="1:8" x14ac:dyDescent="0.3">
      <c r="A219" s="105"/>
      <c r="B219" s="105"/>
      <c r="C219" s="105"/>
      <c r="D219" s="105"/>
      <c r="E219" s="105"/>
      <c r="F219" s="105"/>
      <c r="G219" s="107"/>
      <c r="H219" s="111"/>
    </row>
    <row r="220" spans="1:8" x14ac:dyDescent="0.3">
      <c r="A220" s="105"/>
      <c r="B220" s="105"/>
      <c r="C220" s="105"/>
      <c r="D220" s="105"/>
      <c r="E220" s="105"/>
      <c r="F220" s="105"/>
      <c r="G220" s="107"/>
      <c r="H220" s="111"/>
    </row>
    <row r="221" spans="1:8" x14ac:dyDescent="0.3">
      <c r="A221" s="105"/>
      <c r="B221" s="105"/>
      <c r="C221" s="105"/>
      <c r="D221" s="105"/>
      <c r="E221" s="105"/>
      <c r="F221" s="105"/>
      <c r="G221" s="107"/>
      <c r="H221" s="111"/>
    </row>
    <row r="222" spans="1:8" x14ac:dyDescent="0.3">
      <c r="A222" s="105"/>
      <c r="B222" s="105"/>
      <c r="C222" s="105"/>
      <c r="D222" s="105"/>
      <c r="E222" s="105"/>
      <c r="F222" s="105"/>
      <c r="G222" s="107"/>
      <c r="H222" s="111"/>
    </row>
    <row r="223" spans="1:8" x14ac:dyDescent="0.3">
      <c r="A223" s="105"/>
      <c r="B223" s="105"/>
      <c r="C223" s="105"/>
      <c r="D223" s="105"/>
      <c r="E223" s="105"/>
      <c r="F223" s="105"/>
      <c r="G223" s="107"/>
      <c r="H223" s="111"/>
    </row>
    <row r="224" spans="1:8" x14ac:dyDescent="0.3">
      <c r="A224" s="105"/>
      <c r="B224" s="105"/>
      <c r="C224" s="105"/>
      <c r="D224" s="105"/>
      <c r="E224" s="105"/>
      <c r="F224" s="105"/>
      <c r="G224" s="107"/>
      <c r="H224" s="111"/>
    </row>
    <row r="225" spans="1:8" x14ac:dyDescent="0.3">
      <c r="A225" s="105"/>
      <c r="B225" s="105"/>
      <c r="C225" s="105"/>
      <c r="D225" s="105"/>
      <c r="E225" s="105"/>
      <c r="F225" s="105"/>
      <c r="G225" s="107"/>
      <c r="H225" s="111"/>
    </row>
    <row r="226" spans="1:8" x14ac:dyDescent="0.3">
      <c r="A226" s="105"/>
      <c r="B226" s="105"/>
      <c r="C226" s="105"/>
      <c r="D226" s="105"/>
      <c r="E226" s="105"/>
      <c r="F226" s="105"/>
      <c r="G226" s="107"/>
      <c r="H226" s="111"/>
    </row>
    <row r="227" spans="1:8" x14ac:dyDescent="0.3">
      <c r="A227" s="105"/>
      <c r="B227" s="105"/>
      <c r="C227" s="105"/>
      <c r="D227" s="105"/>
      <c r="E227" s="105"/>
      <c r="F227" s="105"/>
      <c r="G227" s="107"/>
      <c r="H227" s="111"/>
    </row>
    <row r="228" spans="1:8" x14ac:dyDescent="0.3">
      <c r="A228" s="105"/>
      <c r="B228" s="105"/>
      <c r="C228" s="105"/>
      <c r="D228" s="105"/>
      <c r="E228" s="105"/>
      <c r="F228" s="105"/>
      <c r="G228" s="107"/>
      <c r="H228" s="111"/>
    </row>
    <row r="229" spans="1:8" x14ac:dyDescent="0.3">
      <c r="A229" s="105"/>
      <c r="B229" s="105"/>
      <c r="C229" s="105"/>
      <c r="D229" s="105"/>
      <c r="E229" s="105"/>
      <c r="F229" s="105"/>
      <c r="G229" s="107"/>
      <c r="H229" s="111"/>
    </row>
    <row r="230" spans="1:8" x14ac:dyDescent="0.3">
      <c r="A230" s="105"/>
      <c r="B230" s="105"/>
      <c r="C230" s="105"/>
      <c r="D230" s="105"/>
      <c r="E230" s="105"/>
      <c r="F230" s="105"/>
      <c r="G230" s="107"/>
      <c r="H230" s="111"/>
    </row>
    <row r="231" spans="1:8" x14ac:dyDescent="0.3">
      <c r="A231" s="105"/>
      <c r="B231" s="105"/>
      <c r="C231" s="105"/>
      <c r="D231" s="105"/>
      <c r="E231" s="105"/>
      <c r="F231" s="105"/>
      <c r="G231" s="107"/>
      <c r="H231" s="111"/>
    </row>
    <row r="232" spans="1:8" x14ac:dyDescent="0.3">
      <c r="A232" s="105"/>
      <c r="B232" s="105"/>
      <c r="C232" s="105"/>
      <c r="D232" s="105"/>
      <c r="E232" s="105"/>
      <c r="F232" s="105"/>
      <c r="G232" s="107"/>
      <c r="H232" s="111"/>
    </row>
    <row r="233" spans="1:8" x14ac:dyDescent="0.3">
      <c r="A233" s="105"/>
      <c r="B233" s="105"/>
      <c r="C233" s="105"/>
      <c r="D233" s="105"/>
      <c r="E233" s="105"/>
      <c r="F233" s="105"/>
      <c r="G233" s="107"/>
      <c r="H233" s="111"/>
    </row>
    <row r="234" spans="1:8" x14ac:dyDescent="0.3">
      <c r="A234" s="105"/>
      <c r="B234" s="105"/>
      <c r="C234" s="105"/>
      <c r="D234" s="105"/>
      <c r="E234" s="105"/>
      <c r="F234" s="105"/>
      <c r="G234" s="107"/>
      <c r="H234" s="111"/>
    </row>
    <row r="235" spans="1:8" x14ac:dyDescent="0.3">
      <c r="A235" s="105"/>
      <c r="B235" s="105"/>
      <c r="C235" s="105"/>
      <c r="D235" s="105"/>
      <c r="E235" s="105"/>
      <c r="F235" s="105"/>
      <c r="G235" s="107"/>
      <c r="H235" s="111"/>
    </row>
    <row r="236" spans="1:8" x14ac:dyDescent="0.3">
      <c r="A236" s="105"/>
      <c r="B236" s="105"/>
      <c r="C236" s="105"/>
      <c r="D236" s="105"/>
      <c r="E236" s="105"/>
      <c r="F236" s="105"/>
      <c r="G236" s="107"/>
      <c r="H236" s="111"/>
    </row>
    <row r="237" spans="1:8" x14ac:dyDescent="0.3">
      <c r="A237" s="105"/>
      <c r="B237" s="105"/>
      <c r="C237" s="105"/>
      <c r="D237" s="105"/>
      <c r="E237" s="105"/>
      <c r="F237" s="105"/>
      <c r="G237" s="107"/>
      <c r="H237" s="111"/>
    </row>
    <row r="238" spans="1:8" x14ac:dyDescent="0.3">
      <c r="A238" s="105"/>
      <c r="B238" s="105"/>
      <c r="C238" s="105"/>
      <c r="D238" s="105"/>
      <c r="E238" s="105"/>
      <c r="F238" s="105"/>
      <c r="G238" s="107"/>
      <c r="H238" s="111"/>
    </row>
    <row r="239" spans="1:8" x14ac:dyDescent="0.3">
      <c r="A239" s="105"/>
      <c r="B239" s="105"/>
      <c r="C239" s="105"/>
      <c r="D239" s="105"/>
      <c r="E239" s="105"/>
      <c r="F239" s="105"/>
      <c r="G239" s="107"/>
      <c r="H239" s="111"/>
    </row>
    <row r="240" spans="1:8" x14ac:dyDescent="0.3">
      <c r="A240" s="105"/>
      <c r="B240" s="105"/>
      <c r="C240" s="105"/>
      <c r="D240" s="105"/>
      <c r="E240" s="105"/>
      <c r="F240" s="105"/>
      <c r="G240" s="107"/>
      <c r="H240" s="111"/>
    </row>
    <row r="241" spans="1:8" x14ac:dyDescent="0.3">
      <c r="A241" s="105"/>
      <c r="B241" s="105"/>
      <c r="C241" s="105"/>
      <c r="D241" s="105"/>
      <c r="E241" s="105"/>
      <c r="F241" s="105"/>
      <c r="G241" s="107"/>
      <c r="H241" s="111"/>
    </row>
    <row r="242" spans="1:8" x14ac:dyDescent="0.3">
      <c r="A242" s="105"/>
      <c r="B242" s="105"/>
      <c r="C242" s="105"/>
      <c r="D242" s="105"/>
      <c r="E242" s="105"/>
      <c r="F242" s="105"/>
      <c r="G242" s="107"/>
      <c r="H242" s="111"/>
    </row>
    <row r="243" spans="1:8" x14ac:dyDescent="0.3">
      <c r="A243" s="105"/>
      <c r="B243" s="105"/>
      <c r="C243" s="105"/>
      <c r="D243" s="105"/>
      <c r="E243" s="105"/>
      <c r="F243" s="105"/>
      <c r="G243" s="107"/>
      <c r="H243" s="111"/>
    </row>
    <row r="244" spans="1:8" x14ac:dyDescent="0.3">
      <c r="A244" s="105"/>
      <c r="B244" s="105"/>
      <c r="C244" s="105"/>
      <c r="D244" s="105"/>
      <c r="E244" s="105"/>
      <c r="F244" s="105"/>
      <c r="G244" s="107"/>
      <c r="H244" s="111"/>
    </row>
    <row r="245" spans="1:8" x14ac:dyDescent="0.3">
      <c r="A245" s="105"/>
      <c r="B245" s="105"/>
      <c r="C245" s="105"/>
      <c r="D245" s="105"/>
      <c r="E245" s="105"/>
      <c r="F245" s="105"/>
      <c r="G245" s="107"/>
      <c r="H245" s="111"/>
    </row>
    <row r="246" spans="1:8" x14ac:dyDescent="0.3">
      <c r="A246" s="105"/>
      <c r="B246" s="105"/>
      <c r="C246" s="105"/>
      <c r="D246" s="105"/>
      <c r="E246" s="105"/>
      <c r="F246" s="105"/>
      <c r="G246" s="107"/>
      <c r="H246" s="111"/>
    </row>
    <row r="247" spans="1:8" x14ac:dyDescent="0.3">
      <c r="A247" s="105"/>
      <c r="B247" s="105"/>
      <c r="C247" s="105"/>
      <c r="D247" s="105"/>
      <c r="E247" s="105"/>
      <c r="F247" s="105"/>
      <c r="G247" s="107"/>
      <c r="H247" s="111"/>
    </row>
    <row r="248" spans="1:8" x14ac:dyDescent="0.3">
      <c r="A248" s="105"/>
      <c r="B248" s="105"/>
      <c r="C248" s="105"/>
      <c r="D248" s="105"/>
      <c r="E248" s="105"/>
      <c r="F248" s="105"/>
      <c r="G248" s="107"/>
      <c r="H248" s="111"/>
    </row>
    <row r="249" spans="1:8" x14ac:dyDescent="0.3">
      <c r="A249" s="105"/>
      <c r="B249" s="105"/>
      <c r="C249" s="105"/>
      <c r="D249" s="105"/>
      <c r="E249" s="105"/>
      <c r="F249" s="105"/>
      <c r="G249" s="107"/>
      <c r="H249" s="111"/>
    </row>
    <row r="250" spans="1:8" x14ac:dyDescent="0.3">
      <c r="A250" s="105"/>
      <c r="B250" s="105"/>
      <c r="C250" s="105"/>
      <c r="D250" s="105"/>
      <c r="E250" s="105"/>
      <c r="F250" s="105"/>
      <c r="G250" s="107"/>
      <c r="H250" s="111"/>
    </row>
    <row r="251" spans="1:8" x14ac:dyDescent="0.3">
      <c r="A251" s="105"/>
      <c r="B251" s="105"/>
      <c r="C251" s="105"/>
      <c r="D251" s="105"/>
      <c r="E251" s="105"/>
      <c r="F251" s="105"/>
      <c r="G251" s="107"/>
      <c r="H251" s="111"/>
    </row>
    <row r="252" spans="1:8" x14ac:dyDescent="0.3">
      <c r="A252" s="105"/>
      <c r="B252" s="105"/>
      <c r="C252" s="105"/>
      <c r="D252" s="105"/>
      <c r="E252" s="105"/>
      <c r="F252" s="105"/>
      <c r="G252" s="107"/>
      <c r="H252" s="111"/>
    </row>
    <row r="253" spans="1:8" x14ac:dyDescent="0.3">
      <c r="A253" s="105"/>
      <c r="B253" s="105"/>
      <c r="C253" s="105"/>
      <c r="D253" s="105"/>
      <c r="E253" s="105"/>
      <c r="F253" s="105"/>
      <c r="G253" s="107"/>
      <c r="H253" s="111"/>
    </row>
    <row r="254" spans="1:8" x14ac:dyDescent="0.3">
      <c r="A254" s="105"/>
      <c r="B254" s="105"/>
      <c r="C254" s="105"/>
      <c r="D254" s="105"/>
      <c r="E254" s="105"/>
      <c r="F254" s="105"/>
      <c r="G254" s="107"/>
      <c r="H254" s="111"/>
    </row>
    <row r="255" spans="1:8" x14ac:dyDescent="0.3">
      <c r="A255" s="105"/>
      <c r="B255" s="105"/>
      <c r="C255" s="105"/>
      <c r="D255" s="105"/>
      <c r="E255" s="105"/>
      <c r="F255" s="105"/>
      <c r="G255" s="107"/>
      <c r="H255" s="111"/>
    </row>
    <row r="256" spans="1:8" x14ac:dyDescent="0.3">
      <c r="A256" s="105"/>
      <c r="B256" s="105"/>
      <c r="C256" s="105"/>
      <c r="D256" s="105"/>
      <c r="E256" s="105"/>
      <c r="F256" s="105"/>
      <c r="G256" s="107"/>
      <c r="H256" s="111"/>
    </row>
    <row r="257" spans="1:8" x14ac:dyDescent="0.3">
      <c r="A257" s="105"/>
      <c r="B257" s="105"/>
      <c r="C257" s="105"/>
      <c r="D257" s="105"/>
      <c r="E257" s="105"/>
      <c r="F257" s="105"/>
      <c r="G257" s="107"/>
      <c r="H257" s="111"/>
    </row>
  </sheetData>
  <sortState xmlns:xlrd2="http://schemas.microsoft.com/office/spreadsheetml/2017/richdata2" ref="A4:H257">
    <sortCondition ref="H4:H257"/>
    <sortCondition ref="C4:C257"/>
  </sortState>
  <mergeCells count="2">
    <mergeCell ref="A1:H1"/>
    <mergeCell ref="A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BF18-D044-4F3A-901C-6C582781997C}">
  <sheetPr codeName="Blad4">
    <pageSetUpPr fitToPage="1"/>
  </sheetPr>
  <dimension ref="A1:I18"/>
  <sheetViews>
    <sheetView zoomScaleNormal="100" workbookViewId="0">
      <pane xSplit="1" ySplit="1" topLeftCell="B2" activePane="bottomRight" state="frozen"/>
      <selection pane="topRight" activeCell="B1" sqref="B1"/>
      <selection pane="bottomLeft" activeCell="A2" sqref="A2"/>
      <selection pane="bottomRight" sqref="A1:I1"/>
    </sheetView>
  </sheetViews>
  <sheetFormatPr defaultColWidth="8.88671875" defaultRowHeight="14.4" x14ac:dyDescent="0.3"/>
  <cols>
    <col min="1" max="1" width="15.6640625" style="4" customWidth="1"/>
    <col min="2" max="2" width="16.44140625" style="6" customWidth="1"/>
    <col min="3" max="3" width="14.33203125" style="4" customWidth="1"/>
    <col min="4" max="5" width="23.109375" style="4" customWidth="1"/>
    <col min="6" max="6" width="47.6640625" style="4" customWidth="1"/>
    <col min="7" max="7" width="28.109375" style="77" customWidth="1"/>
    <col min="8" max="8" width="18.109375" style="9" customWidth="1"/>
    <col min="9" max="9" width="15.44140625" style="10" customWidth="1"/>
    <col min="10" max="11" width="8.88671875" style="4"/>
    <col min="12" max="12" width="10.5546875" style="4" bestFit="1" customWidth="1"/>
    <col min="13" max="13" width="10.6640625" style="4" bestFit="1" customWidth="1"/>
    <col min="14" max="14" width="10.5546875" style="4" bestFit="1" customWidth="1"/>
    <col min="15" max="16384" width="8.88671875" style="4"/>
  </cols>
  <sheetData>
    <row r="1" spans="1:9" ht="23.4" customHeight="1" x14ac:dyDescent="0.3">
      <c r="A1" s="168" t="s">
        <v>557</v>
      </c>
      <c r="B1" s="169"/>
      <c r="C1" s="169"/>
      <c r="D1" s="169"/>
      <c r="E1" s="169"/>
      <c r="F1" s="169"/>
      <c r="G1" s="169"/>
      <c r="H1" s="169"/>
      <c r="I1" s="170"/>
    </row>
    <row r="2" spans="1:9" ht="82.2" customHeight="1" x14ac:dyDescent="0.3">
      <c r="A2" s="177" t="s">
        <v>54</v>
      </c>
      <c r="B2" s="177"/>
      <c r="C2" s="177"/>
      <c r="D2" s="177"/>
      <c r="E2" s="177"/>
      <c r="F2" s="177"/>
      <c r="G2" s="177"/>
      <c r="H2" s="177"/>
      <c r="I2" s="177"/>
    </row>
    <row r="3" spans="1:9" s="5" customFormat="1" ht="41.4" customHeight="1" x14ac:dyDescent="0.3">
      <c r="A3" s="40" t="s">
        <v>3</v>
      </c>
      <c r="B3" s="40" t="s">
        <v>4</v>
      </c>
      <c r="C3" s="40" t="s">
        <v>28</v>
      </c>
      <c r="D3" s="40" t="s">
        <v>6</v>
      </c>
      <c r="E3" s="40" t="s">
        <v>7</v>
      </c>
      <c r="F3" s="40" t="s">
        <v>8</v>
      </c>
      <c r="G3" s="71" t="s">
        <v>29</v>
      </c>
      <c r="H3" s="41" t="s">
        <v>30</v>
      </c>
      <c r="I3" s="40" t="s">
        <v>10</v>
      </c>
    </row>
    <row r="4" spans="1:9" s="2" customFormat="1" ht="55.8" customHeight="1" x14ac:dyDescent="0.3">
      <c r="A4" s="89" t="s">
        <v>62</v>
      </c>
      <c r="B4" s="89" t="s">
        <v>14</v>
      </c>
      <c r="C4" s="1" t="s">
        <v>63</v>
      </c>
      <c r="D4" s="1" t="s">
        <v>64</v>
      </c>
      <c r="E4" s="1" t="s">
        <v>65</v>
      </c>
      <c r="F4" s="1" t="s">
        <v>66</v>
      </c>
      <c r="G4" s="15">
        <v>7700000</v>
      </c>
      <c r="H4" s="15">
        <v>101164.85</v>
      </c>
      <c r="I4" s="14">
        <v>45341</v>
      </c>
    </row>
    <row r="5" spans="1:9" s="2" customFormat="1" ht="43.95" customHeight="1" x14ac:dyDescent="0.3">
      <c r="A5" s="3"/>
      <c r="B5" s="3"/>
      <c r="C5" s="3"/>
      <c r="D5" s="3"/>
      <c r="E5" s="3"/>
      <c r="F5" s="1"/>
      <c r="G5" s="15"/>
      <c r="H5" s="87"/>
      <c r="I5" s="14"/>
    </row>
    <row r="6" spans="1:9" s="11" customFormat="1" ht="15.6" x14ac:dyDescent="0.3">
      <c r="A6" s="2"/>
      <c r="B6" s="2"/>
      <c r="C6" s="2"/>
      <c r="D6" s="2"/>
      <c r="E6" s="2"/>
      <c r="F6" s="37" t="s">
        <v>23</v>
      </c>
      <c r="G6" s="78"/>
      <c r="H6" s="33">
        <f>H4</f>
        <v>101164.85</v>
      </c>
    </row>
    <row r="7" spans="1:9" s="11" customFormat="1" ht="13.8" x14ac:dyDescent="0.3">
      <c r="A7" s="2"/>
      <c r="B7" s="2"/>
      <c r="E7" s="2"/>
      <c r="G7" s="79"/>
    </row>
    <row r="8" spans="1:9" s="2" customFormat="1" ht="13.8" x14ac:dyDescent="0.3">
      <c r="B8" s="171" t="s">
        <v>24</v>
      </c>
      <c r="C8" s="172"/>
      <c r="E8" s="8"/>
      <c r="F8" s="16"/>
      <c r="G8" s="80"/>
    </row>
    <row r="9" spans="1:9" s="2" customFormat="1" ht="13.8" x14ac:dyDescent="0.3">
      <c r="B9" s="30" t="s">
        <v>13</v>
      </c>
      <c r="C9" s="31">
        <f>SUMIF($B$4:$B$7,B9,$H$4:$H$7)</f>
        <v>0</v>
      </c>
      <c r="E9" s="8"/>
      <c r="F9" s="8"/>
      <c r="G9" s="8"/>
      <c r="H9" s="16"/>
    </row>
    <row r="10" spans="1:9" s="2" customFormat="1" ht="13.8" x14ac:dyDescent="0.3">
      <c r="B10" s="30" t="s">
        <v>12</v>
      </c>
      <c r="C10" s="31">
        <f t="shared" ref="C10:C13" si="0">SUMIF($B$4:$B$7,B10,$H$4:$H$7)</f>
        <v>0</v>
      </c>
      <c r="E10" s="8"/>
      <c r="F10" s="8"/>
      <c r="G10" s="8"/>
    </row>
    <row r="11" spans="1:9" s="2" customFormat="1" ht="13.8" x14ac:dyDescent="0.3">
      <c r="B11" s="30" t="s">
        <v>14</v>
      </c>
      <c r="C11" s="31">
        <f t="shared" si="0"/>
        <v>101164.85</v>
      </c>
      <c r="E11" s="8"/>
      <c r="F11" s="8"/>
      <c r="G11" s="8"/>
    </row>
    <row r="12" spans="1:9" s="2" customFormat="1" ht="13.8" x14ac:dyDescent="0.3">
      <c r="B12" s="30" t="s">
        <v>17</v>
      </c>
      <c r="C12" s="31">
        <f t="shared" si="0"/>
        <v>0</v>
      </c>
      <c r="E12" s="8"/>
      <c r="F12" s="8"/>
      <c r="G12" s="8"/>
    </row>
    <row r="13" spans="1:9" s="2" customFormat="1" x14ac:dyDescent="0.3">
      <c r="B13" s="30" t="s">
        <v>15</v>
      </c>
      <c r="C13" s="31">
        <f t="shared" si="0"/>
        <v>0</v>
      </c>
      <c r="E13" s="8"/>
      <c r="F13" s="8"/>
      <c r="G13" s="8"/>
      <c r="H13" s="4"/>
    </row>
    <row r="14" spans="1:9" s="2" customFormat="1" x14ac:dyDescent="0.3">
      <c r="B14" s="35" t="s">
        <v>25</v>
      </c>
      <c r="C14" s="34">
        <f>SUM(C9:C13)</f>
        <v>101164.85</v>
      </c>
      <c r="E14" s="8"/>
      <c r="F14" s="10"/>
      <c r="G14" s="81"/>
      <c r="H14" s="4"/>
    </row>
    <row r="15" spans="1:9" s="2" customFormat="1" x14ac:dyDescent="0.3">
      <c r="B15" s="22"/>
      <c r="C15" s="24"/>
      <c r="E15" s="8"/>
      <c r="F15" s="16"/>
      <c r="G15" s="80"/>
    </row>
    <row r="16" spans="1:9" s="2" customFormat="1" ht="13.8" x14ac:dyDescent="0.3">
      <c r="B16" s="29" t="s">
        <v>16</v>
      </c>
      <c r="C16" s="31">
        <f t="shared" ref="C16" si="1">SUMIF($B$4:$B$7,B16,$H$4:$H$7)</f>
        <v>0</v>
      </c>
      <c r="E16" s="8"/>
      <c r="F16" s="16"/>
      <c r="G16" s="80"/>
    </row>
    <row r="17" spans="1:9" x14ac:dyDescent="0.3">
      <c r="A17" s="2"/>
      <c r="B17" s="29" t="s">
        <v>26</v>
      </c>
      <c r="C17" s="36">
        <f>SUM(C16,C14)</f>
        <v>101164.85</v>
      </c>
      <c r="D17" s="2"/>
      <c r="E17" s="8"/>
      <c r="F17" s="16"/>
      <c r="G17" s="80"/>
      <c r="H17" s="4"/>
      <c r="I17" s="4"/>
    </row>
    <row r="18" spans="1:9" x14ac:dyDescent="0.3">
      <c r="B18" s="4"/>
      <c r="E18" s="9"/>
      <c r="F18" s="10"/>
      <c r="G18" s="81"/>
      <c r="H18" s="4"/>
      <c r="I18" s="4"/>
    </row>
  </sheetData>
  <autoFilter ref="A3:I3" xr:uid="{F07DE385-2592-4751-8D1E-6D024BFBA824}"/>
  <mergeCells count="3">
    <mergeCell ref="A1:I1"/>
    <mergeCell ref="A2:I2"/>
    <mergeCell ref="B8:C8"/>
  </mergeCells>
  <pageMargins left="0.31496062992125984" right="0.31496062992125984" top="0.35433070866141736" bottom="0.35433070866141736"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7D14-3EA4-4AA5-A6C4-2DA2B58752EE}">
  <sheetPr codeName="Blad5">
    <pageSetUpPr fitToPage="1"/>
  </sheetPr>
  <dimension ref="A1:J45"/>
  <sheetViews>
    <sheetView zoomScaleNormal="100" workbookViewId="0">
      <pane xSplit="1" ySplit="1" topLeftCell="B4" activePane="bottomRight" state="frozen"/>
      <selection pane="topRight" activeCell="B1" sqref="B1"/>
      <selection pane="bottomLeft" activeCell="A2" sqref="A2"/>
      <selection pane="bottomRight" activeCell="C17" sqref="C17"/>
    </sheetView>
  </sheetViews>
  <sheetFormatPr defaultColWidth="8.88671875" defaultRowHeight="14.4" x14ac:dyDescent="0.3"/>
  <cols>
    <col min="1" max="1" width="14.33203125" style="47" customWidth="1"/>
    <col min="2" max="2" width="16.44140625" style="6" customWidth="1"/>
    <col min="3" max="3" width="13.44140625" style="4" customWidth="1"/>
    <col min="4" max="4" width="9.33203125" style="4" customWidth="1"/>
    <col min="5" max="6" width="23.109375" style="4" customWidth="1"/>
    <col min="7" max="7" width="47.6640625" style="4" customWidth="1"/>
    <col min="8" max="8" width="27.6640625" style="77" customWidth="1"/>
    <col min="9" max="9" width="16.5546875" style="9" customWidth="1"/>
    <col min="10" max="10" width="13.44140625" style="56" customWidth="1"/>
    <col min="11" max="11" width="9.88671875" style="4" bestFit="1" customWidth="1"/>
    <col min="12" max="12" width="11.33203125" style="4" bestFit="1" customWidth="1"/>
    <col min="13" max="13" width="10.77734375" style="4" bestFit="1" customWidth="1"/>
    <col min="14" max="14" width="10.5546875" style="4" bestFit="1" customWidth="1"/>
    <col min="15" max="16384" width="8.88671875" style="4"/>
  </cols>
  <sheetData>
    <row r="1" spans="1:10" ht="23.4" customHeight="1" x14ac:dyDescent="0.3">
      <c r="A1" s="168" t="s">
        <v>457</v>
      </c>
      <c r="B1" s="169"/>
      <c r="C1" s="169"/>
      <c r="D1" s="169"/>
      <c r="E1" s="169"/>
      <c r="F1" s="169"/>
      <c r="G1" s="169"/>
      <c r="H1" s="169"/>
      <c r="I1" s="169"/>
      <c r="J1" s="170"/>
    </row>
    <row r="2" spans="1:10" ht="81.599999999999994" customHeight="1" x14ac:dyDescent="0.3">
      <c r="A2" s="177" t="s">
        <v>55</v>
      </c>
      <c r="B2" s="177"/>
      <c r="C2" s="177"/>
      <c r="D2" s="177"/>
      <c r="E2" s="177"/>
      <c r="F2" s="177"/>
      <c r="G2" s="177"/>
      <c r="H2" s="177"/>
      <c r="I2" s="177"/>
      <c r="J2" s="177"/>
    </row>
    <row r="3" spans="1:10" s="5" customFormat="1" ht="58.95" customHeight="1" x14ac:dyDescent="0.3">
      <c r="A3" s="50" t="s">
        <v>3</v>
      </c>
      <c r="B3" s="40" t="s">
        <v>4</v>
      </c>
      <c r="C3" s="40" t="s">
        <v>28</v>
      </c>
      <c r="D3" s="40" t="s">
        <v>31</v>
      </c>
      <c r="E3" s="40" t="s">
        <v>6</v>
      </c>
      <c r="F3" s="40" t="s">
        <v>7</v>
      </c>
      <c r="G3" s="40" t="s">
        <v>8</v>
      </c>
      <c r="H3" s="71" t="s">
        <v>29</v>
      </c>
      <c r="I3" s="41" t="s">
        <v>32</v>
      </c>
      <c r="J3" s="54" t="s">
        <v>10</v>
      </c>
    </row>
    <row r="4" spans="1:10" s="5" customFormat="1" ht="41.4" x14ac:dyDescent="0.3">
      <c r="A4" s="3" t="s">
        <v>93</v>
      </c>
      <c r="B4" s="3" t="s">
        <v>17</v>
      </c>
      <c r="C4" s="3" t="s">
        <v>94</v>
      </c>
      <c r="D4" s="3" t="s">
        <v>33</v>
      </c>
      <c r="E4" s="3" t="s">
        <v>95</v>
      </c>
      <c r="F4" s="3" t="s">
        <v>96</v>
      </c>
      <c r="G4" s="1" t="s">
        <v>97</v>
      </c>
      <c r="H4" s="26">
        <v>165000000</v>
      </c>
      <c r="I4" s="26">
        <v>4636664.8</v>
      </c>
      <c r="J4" s="90" t="s">
        <v>143</v>
      </c>
    </row>
    <row r="5" spans="1:10" s="120" customFormat="1" ht="57" customHeight="1" x14ac:dyDescent="0.3">
      <c r="A5" s="122" t="s">
        <v>111</v>
      </c>
      <c r="B5" s="122" t="s">
        <v>15</v>
      </c>
      <c r="C5" s="123" t="s">
        <v>101</v>
      </c>
      <c r="D5" s="123" t="s">
        <v>37</v>
      </c>
      <c r="E5" s="123" t="s">
        <v>102</v>
      </c>
      <c r="F5" s="123" t="s">
        <v>103</v>
      </c>
      <c r="G5" s="122" t="s">
        <v>104</v>
      </c>
      <c r="H5" s="88">
        <v>30861674</v>
      </c>
      <c r="I5" s="15">
        <v>928902.44</v>
      </c>
      <c r="J5" s="14">
        <v>45358</v>
      </c>
    </row>
    <row r="6" spans="1:10" s="120" customFormat="1" ht="55.2" x14ac:dyDescent="0.3">
      <c r="A6" s="3" t="s">
        <v>109</v>
      </c>
      <c r="B6" s="3" t="s">
        <v>12</v>
      </c>
      <c r="C6" s="3" t="s">
        <v>70</v>
      </c>
      <c r="D6" s="3" t="s">
        <v>33</v>
      </c>
      <c r="E6" s="3" t="s">
        <v>98</v>
      </c>
      <c r="F6" s="3" t="s">
        <v>99</v>
      </c>
      <c r="G6" s="1" t="s">
        <v>100</v>
      </c>
      <c r="H6" s="26">
        <v>907846985</v>
      </c>
      <c r="I6" s="26">
        <v>260409.25</v>
      </c>
      <c r="J6" s="90" t="s">
        <v>110</v>
      </c>
    </row>
    <row r="7" spans="1:10" s="67" customFormat="1" ht="69" x14ac:dyDescent="0.3">
      <c r="A7" s="130" t="s">
        <v>138</v>
      </c>
      <c r="B7" s="130" t="s">
        <v>13</v>
      </c>
      <c r="C7" s="129" t="s">
        <v>141</v>
      </c>
      <c r="D7" s="3" t="s">
        <v>33</v>
      </c>
      <c r="E7" s="131" t="s">
        <v>139</v>
      </c>
      <c r="F7" s="129" t="s">
        <v>140</v>
      </c>
      <c r="G7" s="3" t="s">
        <v>142</v>
      </c>
      <c r="H7" s="26">
        <v>36588013</v>
      </c>
      <c r="I7" s="26">
        <v>1148937.19</v>
      </c>
      <c r="J7" s="14">
        <v>45398</v>
      </c>
    </row>
    <row r="8" spans="1:10" s="11" customFormat="1" ht="15.6" x14ac:dyDescent="0.3">
      <c r="A8" s="47"/>
      <c r="B8" s="6"/>
      <c r="C8" s="2"/>
      <c r="D8" s="2"/>
      <c r="E8" s="2"/>
      <c r="F8" s="2"/>
      <c r="G8" s="64" t="s">
        <v>23</v>
      </c>
      <c r="H8" s="72"/>
      <c r="I8" s="53">
        <f>SUM(I4:I7)</f>
        <v>6974913.6799999997</v>
      </c>
      <c r="J8" s="55"/>
    </row>
    <row r="9" spans="1:10" s="11" customFormat="1" x14ac:dyDescent="0.3">
      <c r="A9" s="47"/>
      <c r="B9" s="6"/>
      <c r="C9" s="2"/>
      <c r="D9" s="2"/>
      <c r="E9" s="2"/>
      <c r="F9" s="43"/>
      <c r="G9" s="43"/>
      <c r="H9" s="73"/>
      <c r="I9" s="44"/>
      <c r="J9" s="56"/>
    </row>
    <row r="10" spans="1:10" s="7" customFormat="1" x14ac:dyDescent="0.3">
      <c r="A10" s="47"/>
      <c r="B10" s="6"/>
      <c r="C10" s="6"/>
      <c r="D10" s="6"/>
      <c r="E10" s="6"/>
      <c r="F10" s="6"/>
      <c r="G10" s="6"/>
      <c r="H10" s="74"/>
      <c r="I10" s="9"/>
      <c r="J10" s="56"/>
    </row>
    <row r="11" spans="1:10" s="7" customFormat="1" ht="14.4" customHeight="1" x14ac:dyDescent="0.3">
      <c r="A11" s="47"/>
      <c r="B11" s="171" t="s">
        <v>24</v>
      </c>
      <c r="C11" s="172"/>
      <c r="D11" s="66"/>
      <c r="E11" s="171" t="s">
        <v>36</v>
      </c>
      <c r="F11" s="172">
        <v>2021</v>
      </c>
      <c r="G11" s="43"/>
      <c r="H11" s="73"/>
      <c r="I11" s="44"/>
      <c r="J11" s="57"/>
    </row>
    <row r="12" spans="1:10" s="32" customFormat="1" x14ac:dyDescent="0.3">
      <c r="A12" s="51"/>
      <c r="B12" s="30" t="s">
        <v>13</v>
      </c>
      <c r="C12" s="31">
        <f>SUMIF($B$4:$B$9,B12,$I$4:$I$9)</f>
        <v>1148937.19</v>
      </c>
      <c r="D12" s="66"/>
      <c r="E12" s="30" t="s">
        <v>33</v>
      </c>
      <c r="F12" s="31">
        <f>SUMIF($D$4:$D$9,E12,$I$4:$I$9)</f>
        <v>6046011.2400000002</v>
      </c>
      <c r="G12" s="43"/>
      <c r="H12" s="73"/>
      <c r="I12" s="44"/>
      <c r="J12" s="58"/>
    </row>
    <row r="13" spans="1:10" s="32" customFormat="1" x14ac:dyDescent="0.3">
      <c r="A13" s="52"/>
      <c r="B13" s="30" t="s">
        <v>12</v>
      </c>
      <c r="C13" s="31">
        <f t="shared" ref="C13:C16" si="0">SUMIF($B$4:$B$9,B13,$I$4:$I$9)</f>
        <v>260409.25</v>
      </c>
      <c r="D13" s="66"/>
      <c r="E13" s="30" t="s">
        <v>34</v>
      </c>
      <c r="F13" s="31">
        <f t="shared" ref="F13:F15" si="1">SUMIF($D$4:$D$9,E13,$I$4:$I$9)</f>
        <v>0</v>
      </c>
      <c r="G13" s="43"/>
      <c r="H13" s="73"/>
      <c r="I13" s="44"/>
      <c r="J13" s="59"/>
    </row>
    <row r="14" spans="1:10" s="32" customFormat="1" x14ac:dyDescent="0.3">
      <c r="A14" s="52"/>
      <c r="B14" s="30" t="s">
        <v>14</v>
      </c>
      <c r="C14" s="31">
        <f t="shared" si="0"/>
        <v>0</v>
      </c>
      <c r="D14" s="66"/>
      <c r="E14" s="30" t="s">
        <v>37</v>
      </c>
      <c r="F14" s="31">
        <f t="shared" si="1"/>
        <v>928902.44</v>
      </c>
      <c r="G14" s="43"/>
      <c r="H14" s="73"/>
      <c r="I14" s="44"/>
      <c r="J14" s="59"/>
    </row>
    <row r="15" spans="1:10" s="32" customFormat="1" x14ac:dyDescent="0.3">
      <c r="A15" s="52"/>
      <c r="B15" s="30" t="s">
        <v>17</v>
      </c>
      <c r="C15" s="31">
        <f t="shared" si="0"/>
        <v>4636664.8</v>
      </c>
      <c r="D15" s="66"/>
      <c r="E15" s="30" t="s">
        <v>35</v>
      </c>
      <c r="F15" s="31">
        <f t="shared" si="1"/>
        <v>0</v>
      </c>
      <c r="G15" s="6"/>
      <c r="H15" s="74"/>
      <c r="I15" s="9"/>
      <c r="J15" s="59"/>
    </row>
    <row r="16" spans="1:10" s="32" customFormat="1" x14ac:dyDescent="0.3">
      <c r="A16" s="52"/>
      <c r="B16" s="30" t="s">
        <v>15</v>
      </c>
      <c r="C16" s="31">
        <f t="shared" si="0"/>
        <v>928902.44</v>
      </c>
      <c r="D16" s="66"/>
      <c r="E16" s="84" t="s">
        <v>26</v>
      </c>
      <c r="F16" s="34">
        <f>SUBTOTAL(9,F12:F15)</f>
        <v>6974913.6799999997</v>
      </c>
      <c r="G16" s="43"/>
      <c r="H16" s="73"/>
      <c r="I16" s="44"/>
      <c r="J16" s="59"/>
    </row>
    <row r="17" spans="1:10" s="7" customFormat="1" x14ac:dyDescent="0.3">
      <c r="A17" s="47"/>
      <c r="B17" s="35" t="s">
        <v>25</v>
      </c>
      <c r="C17" s="34">
        <f>SUM(C12:C16)</f>
        <v>6974913.6799999997</v>
      </c>
      <c r="D17" s="82"/>
      <c r="E17" s="6"/>
      <c r="F17" s="43"/>
      <c r="G17" s="43"/>
      <c r="H17" s="73"/>
      <c r="I17" s="44"/>
      <c r="J17" s="56"/>
    </row>
    <row r="18" spans="1:10" s="7" customFormat="1" x14ac:dyDescent="0.3">
      <c r="A18" s="47"/>
      <c r="B18" s="22"/>
      <c r="C18" s="24"/>
      <c r="D18" s="24"/>
      <c r="E18" s="6"/>
      <c r="F18" s="43"/>
      <c r="G18" s="43"/>
      <c r="H18" s="73"/>
      <c r="I18" s="44"/>
      <c r="J18" s="56"/>
    </row>
    <row r="19" spans="1:10" s="7" customFormat="1" x14ac:dyDescent="0.3">
      <c r="A19" s="47"/>
      <c r="B19" s="29" t="s">
        <v>16</v>
      </c>
      <c r="C19" s="31">
        <f t="shared" ref="C19" si="2">SUMIF($B$4:$B$9,B19,$I$4:$I$9)</f>
        <v>0</v>
      </c>
      <c r="D19" s="66"/>
      <c r="E19" s="6"/>
      <c r="F19" s="43"/>
      <c r="G19" s="43"/>
      <c r="H19" s="73"/>
      <c r="I19" s="44"/>
      <c r="J19" s="56"/>
    </row>
    <row r="20" spans="1:10" s="7" customFormat="1" x14ac:dyDescent="0.3">
      <c r="A20" s="47"/>
      <c r="B20" s="29" t="s">
        <v>26</v>
      </c>
      <c r="C20" s="36">
        <f>SUM(C19,C17)</f>
        <v>6974913.6799999997</v>
      </c>
      <c r="D20" s="83"/>
      <c r="E20" s="6"/>
      <c r="F20" s="6"/>
      <c r="G20" s="6"/>
      <c r="H20" s="74"/>
      <c r="I20" s="9"/>
      <c r="J20" s="56"/>
    </row>
    <row r="21" spans="1:10" s="7" customFormat="1" x14ac:dyDescent="0.3">
      <c r="A21" s="47"/>
      <c r="B21" s="6"/>
      <c r="C21" s="6"/>
      <c r="D21" s="6"/>
      <c r="E21" s="6"/>
      <c r="F21" s="6"/>
      <c r="G21" s="6"/>
      <c r="H21" s="74"/>
      <c r="I21" s="9"/>
      <c r="J21" s="56"/>
    </row>
    <row r="22" spans="1:10" s="5" customFormat="1" ht="13.8" x14ac:dyDescent="0.3">
      <c r="A22" s="46"/>
      <c r="H22" s="75"/>
      <c r="J22" s="60"/>
    </row>
    <row r="24" spans="1:10" s="5" customFormat="1" ht="13.8" x14ac:dyDescent="0.3">
      <c r="A24" s="46"/>
      <c r="H24" s="75"/>
      <c r="J24" s="60"/>
    </row>
    <row r="25" spans="1:10" s="5" customFormat="1" ht="13.8" x14ac:dyDescent="0.3">
      <c r="A25" s="46"/>
      <c r="H25" s="75"/>
      <c r="J25" s="60"/>
    </row>
    <row r="26" spans="1:10" s="28" customFormat="1" x14ac:dyDescent="0.3">
      <c r="A26" s="48"/>
      <c r="E26" s="49"/>
      <c r="H26" s="76"/>
      <c r="J26" s="61"/>
    </row>
    <row r="27" spans="1:10" s="28" customFormat="1" x14ac:dyDescent="0.3">
      <c r="A27" s="48"/>
      <c r="E27" s="49"/>
      <c r="H27" s="76"/>
      <c r="J27" s="61"/>
    </row>
    <row r="28" spans="1:10" s="28" customFormat="1" x14ac:dyDescent="0.3">
      <c r="A28" s="48"/>
      <c r="C28" s="49"/>
      <c r="D28" s="49"/>
      <c r="H28" s="76"/>
      <c r="J28" s="61"/>
    </row>
    <row r="29" spans="1:10" s="28" customFormat="1" x14ac:dyDescent="0.3">
      <c r="A29" s="48"/>
      <c r="C29" s="49"/>
      <c r="D29" s="49"/>
      <c r="H29" s="76"/>
      <c r="J29" s="61"/>
    </row>
    <row r="30" spans="1:10" s="28" customFormat="1" x14ac:dyDescent="0.3">
      <c r="A30" s="48"/>
      <c r="C30" s="49"/>
      <c r="D30" s="49"/>
      <c r="H30" s="76"/>
      <c r="J30" s="61"/>
    </row>
    <row r="31" spans="1:10" s="28" customFormat="1" x14ac:dyDescent="0.3">
      <c r="A31" s="48"/>
      <c r="C31" s="49"/>
      <c r="D31" s="49"/>
      <c r="H31" s="76"/>
      <c r="J31" s="61"/>
    </row>
    <row r="32" spans="1:10" s="28" customFormat="1" x14ac:dyDescent="0.3">
      <c r="A32" s="48"/>
      <c r="C32" s="49"/>
      <c r="D32" s="49"/>
      <c r="H32" s="76"/>
      <c r="J32" s="61"/>
    </row>
    <row r="33" spans="1:10" s="28" customFormat="1" x14ac:dyDescent="0.3">
      <c r="A33" s="48"/>
      <c r="C33" s="49"/>
      <c r="D33" s="49"/>
      <c r="H33" s="76"/>
      <c r="J33" s="61"/>
    </row>
    <row r="34" spans="1:10" s="28" customFormat="1" x14ac:dyDescent="0.3">
      <c r="A34" s="48"/>
      <c r="C34" s="49"/>
      <c r="D34" s="49"/>
      <c r="H34" s="76"/>
      <c r="J34" s="61"/>
    </row>
    <row r="35" spans="1:10" s="28" customFormat="1" x14ac:dyDescent="0.3">
      <c r="A35" s="48"/>
      <c r="C35" s="49"/>
      <c r="D35" s="49"/>
      <c r="H35" s="76"/>
      <c r="J35" s="61"/>
    </row>
    <row r="36" spans="1:10" s="28" customFormat="1" x14ac:dyDescent="0.3">
      <c r="A36" s="48"/>
      <c r="C36" s="49"/>
      <c r="D36" s="49"/>
      <c r="H36" s="76"/>
      <c r="J36" s="61"/>
    </row>
    <row r="37" spans="1:10" s="28" customFormat="1" x14ac:dyDescent="0.3">
      <c r="A37" s="48"/>
      <c r="C37" s="49"/>
      <c r="D37" s="49"/>
      <c r="H37" s="76"/>
      <c r="J37" s="61"/>
    </row>
    <row r="38" spans="1:10" s="28" customFormat="1" x14ac:dyDescent="0.3">
      <c r="A38" s="48"/>
      <c r="C38" s="49"/>
      <c r="D38" s="49"/>
      <c r="H38" s="76"/>
      <c r="J38" s="61"/>
    </row>
    <row r="39" spans="1:10" s="28" customFormat="1" x14ac:dyDescent="0.3">
      <c r="A39" s="48"/>
      <c r="B39" s="49"/>
      <c r="H39" s="76"/>
      <c r="J39" s="62"/>
    </row>
    <row r="40" spans="1:10" s="28" customFormat="1" x14ac:dyDescent="0.3">
      <c r="A40" s="48"/>
      <c r="B40" s="49"/>
      <c r="H40" s="76"/>
      <c r="J40" s="62"/>
    </row>
    <row r="41" spans="1:10" s="28" customFormat="1" x14ac:dyDescent="0.3">
      <c r="A41" s="48"/>
      <c r="B41" s="49"/>
      <c r="H41" s="76"/>
      <c r="J41" s="62"/>
    </row>
    <row r="42" spans="1:10" s="28" customFormat="1" x14ac:dyDescent="0.3">
      <c r="A42" s="48"/>
      <c r="B42" s="49"/>
      <c r="H42" s="76"/>
      <c r="J42" s="62"/>
    </row>
    <row r="43" spans="1:10" s="28" customFormat="1" x14ac:dyDescent="0.3">
      <c r="A43" s="48"/>
      <c r="B43" s="49"/>
      <c r="H43" s="76"/>
      <c r="J43" s="62"/>
    </row>
    <row r="44" spans="1:10" s="28" customFormat="1" x14ac:dyDescent="0.3">
      <c r="A44" s="48"/>
      <c r="B44" s="49"/>
      <c r="H44" s="76"/>
      <c r="I44" s="45"/>
      <c r="J44" s="63"/>
    </row>
    <row r="45" spans="1:10" s="28" customFormat="1" x14ac:dyDescent="0.3">
      <c r="A45" s="48"/>
      <c r="B45" s="49"/>
      <c r="H45" s="76"/>
      <c r="I45" s="45"/>
      <c r="J45" s="63"/>
    </row>
  </sheetData>
  <autoFilter ref="A3:J3" xr:uid="{75E32E15-A713-455A-A040-7EA4E00A326E}"/>
  <mergeCells count="4">
    <mergeCell ref="A1:J1"/>
    <mergeCell ref="A2:J2"/>
    <mergeCell ref="B11:C11"/>
    <mergeCell ref="E11:F11"/>
  </mergeCells>
  <pageMargins left="0.31496062992125984" right="0.31496062992125984" top="0.35433070866141736" bottom="0.35433070866141736"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D22CF-FD22-4114-BB82-4F0C5A956B58}">
  <dimension ref="A1:I58"/>
  <sheetViews>
    <sheetView workbookViewId="0">
      <selection activeCell="G6" sqref="G6"/>
    </sheetView>
  </sheetViews>
  <sheetFormatPr defaultRowHeight="14.4" x14ac:dyDescent="0.3"/>
  <cols>
    <col min="1" max="1" width="6.88671875" bestFit="1" customWidth="1"/>
    <col min="2" max="2" width="4.6640625" bestFit="1" customWidth="1"/>
    <col min="3" max="3" width="46.44140625" bestFit="1" customWidth="1"/>
    <col min="4" max="4" width="14.44140625" bestFit="1" customWidth="1"/>
    <col min="5" max="5" width="16.6640625" bestFit="1" customWidth="1"/>
    <col min="6" max="6" width="13.88671875" bestFit="1" customWidth="1"/>
    <col min="8" max="8" width="20" bestFit="1" customWidth="1"/>
    <col min="9" max="9" width="13.33203125" bestFit="1" customWidth="1"/>
  </cols>
  <sheetData>
    <row r="1" spans="1:9" ht="23.4" x14ac:dyDescent="0.3">
      <c r="A1" s="186" t="s">
        <v>455</v>
      </c>
      <c r="B1" s="187"/>
      <c r="C1" s="187"/>
      <c r="D1" s="187"/>
      <c r="E1" s="187"/>
      <c r="F1" s="187"/>
      <c r="G1" s="187"/>
      <c r="H1" s="187"/>
      <c r="I1" s="187"/>
    </row>
    <row r="2" spans="1:9" x14ac:dyDescent="0.3">
      <c r="A2" s="188" t="s">
        <v>38</v>
      </c>
      <c r="B2" s="189"/>
      <c r="C2" s="189"/>
      <c r="D2" s="189"/>
      <c r="E2" s="189"/>
      <c r="F2" s="189"/>
      <c r="G2" s="189"/>
      <c r="H2" s="189"/>
      <c r="I2" s="190"/>
    </row>
    <row r="3" spans="1:9" ht="14.4" customHeight="1" x14ac:dyDescent="0.3">
      <c r="A3" s="191" t="s">
        <v>39</v>
      </c>
      <c r="B3" s="192"/>
      <c r="C3" s="192"/>
      <c r="D3" s="192"/>
      <c r="E3" s="192"/>
      <c r="F3" s="192"/>
      <c r="G3" s="192"/>
      <c r="H3" s="192"/>
      <c r="I3" s="193"/>
    </row>
    <row r="4" spans="1:9" ht="14.4" customHeight="1" x14ac:dyDescent="0.3">
      <c r="A4" s="191" t="s">
        <v>40</v>
      </c>
      <c r="B4" s="192"/>
      <c r="C4" s="192"/>
      <c r="D4" s="192"/>
      <c r="E4" s="192"/>
      <c r="F4" s="192"/>
      <c r="G4" s="192"/>
      <c r="H4" s="192"/>
      <c r="I4" s="193"/>
    </row>
    <row r="5" spans="1:9" ht="14.4" customHeight="1" x14ac:dyDescent="0.3">
      <c r="A5" s="194" t="s">
        <v>41</v>
      </c>
      <c r="B5" s="195"/>
      <c r="C5" s="195"/>
      <c r="D5" s="195"/>
      <c r="E5" s="195"/>
      <c r="F5" s="195"/>
      <c r="G5" s="195"/>
      <c r="H5" s="195"/>
      <c r="I5" s="196"/>
    </row>
    <row r="6" spans="1:9" ht="14.4" customHeight="1" x14ac:dyDescent="0.3">
      <c r="A6" s="91"/>
      <c r="B6" s="102"/>
      <c r="C6" s="102"/>
      <c r="D6" s="102"/>
      <c r="E6" s="102"/>
      <c r="F6" s="102"/>
      <c r="G6" s="103"/>
      <c r="H6" s="102"/>
      <c r="I6" s="102"/>
    </row>
    <row r="7" spans="1:9" ht="27.6" x14ac:dyDescent="0.3">
      <c r="A7" s="92" t="s">
        <v>42</v>
      </c>
      <c r="B7" s="92" t="s">
        <v>43</v>
      </c>
      <c r="C7" s="92" t="s">
        <v>7</v>
      </c>
      <c r="D7" s="92" t="s">
        <v>4</v>
      </c>
      <c r="E7" s="92" t="s">
        <v>28</v>
      </c>
      <c r="F7" s="93">
        <v>2024</v>
      </c>
      <c r="G7" s="94"/>
      <c r="H7" s="92" t="s">
        <v>36</v>
      </c>
      <c r="I7" s="93">
        <v>2024</v>
      </c>
    </row>
    <row r="8" spans="1:9" x14ac:dyDescent="0.3">
      <c r="A8" s="95"/>
      <c r="B8" s="95"/>
      <c r="C8" s="95"/>
      <c r="D8" s="95"/>
      <c r="E8" s="95"/>
      <c r="F8" s="96"/>
      <c r="G8" s="94"/>
      <c r="H8" s="95" t="s">
        <v>33</v>
      </c>
      <c r="I8" s="96">
        <f>SUMIF(B8:B57,"AZ",F8:F57)</f>
        <v>0</v>
      </c>
    </row>
    <row r="9" spans="1:9" x14ac:dyDescent="0.3">
      <c r="A9" s="95"/>
      <c r="B9" s="95"/>
      <c r="C9" s="95"/>
      <c r="D9" s="95"/>
      <c r="E9" s="95"/>
      <c r="F9" s="96"/>
      <c r="G9" s="94"/>
      <c r="H9" s="95" t="s">
        <v>34</v>
      </c>
      <c r="I9" s="96">
        <f>SUMIF(B8:B57,"UZ",F8:F57)</f>
        <v>0</v>
      </c>
    </row>
    <row r="10" spans="1:9" x14ac:dyDescent="0.3">
      <c r="A10" s="95"/>
      <c r="B10" s="95"/>
      <c r="C10" s="95"/>
      <c r="D10" s="95"/>
      <c r="E10" s="95"/>
      <c r="F10" s="96"/>
      <c r="G10" s="94"/>
      <c r="H10" s="95" t="s">
        <v>37</v>
      </c>
      <c r="I10" s="95">
        <f>SUMIF(B8:B57,"PZ",F8:F57)</f>
        <v>0</v>
      </c>
    </row>
    <row r="11" spans="1:9" x14ac:dyDescent="0.3">
      <c r="A11" s="95"/>
      <c r="B11" s="95"/>
      <c r="C11" s="95"/>
      <c r="D11" s="95"/>
      <c r="E11" s="95"/>
      <c r="F11" s="96"/>
      <c r="G11" s="94"/>
      <c r="H11" s="95" t="s">
        <v>35</v>
      </c>
      <c r="I11" s="95">
        <f>SUMIF(B8:B57,"RZ",F8:F57)</f>
        <v>0</v>
      </c>
    </row>
    <row r="12" spans="1:9" x14ac:dyDescent="0.3">
      <c r="A12" s="95"/>
      <c r="B12" s="95"/>
      <c r="C12" s="95"/>
      <c r="D12" s="95"/>
      <c r="E12" s="95"/>
      <c r="F12" s="96"/>
      <c r="G12" s="94"/>
      <c r="H12" s="97" t="s">
        <v>44</v>
      </c>
      <c r="I12" s="98">
        <f>SUM(I8:I11)</f>
        <v>0</v>
      </c>
    </row>
    <row r="13" spans="1:9" x14ac:dyDescent="0.3">
      <c r="A13" s="95"/>
      <c r="B13" s="95"/>
      <c r="C13" s="95"/>
      <c r="D13" s="95"/>
      <c r="E13" s="95"/>
      <c r="F13" s="96"/>
      <c r="G13" s="94"/>
      <c r="H13" s="94"/>
      <c r="I13" s="94"/>
    </row>
    <row r="14" spans="1:9" x14ac:dyDescent="0.3">
      <c r="A14" s="95"/>
      <c r="B14" s="95"/>
      <c r="C14" s="95"/>
      <c r="D14" s="95"/>
      <c r="E14" s="95"/>
      <c r="F14" s="96"/>
      <c r="G14" s="94"/>
      <c r="H14" s="101" t="s">
        <v>24</v>
      </c>
      <c r="I14" s="93">
        <v>2024</v>
      </c>
    </row>
    <row r="15" spans="1:9" x14ac:dyDescent="0.3">
      <c r="A15" s="95"/>
      <c r="B15" s="95"/>
      <c r="C15" s="95"/>
      <c r="D15" s="95"/>
      <c r="E15" s="95"/>
      <c r="F15" s="96"/>
      <c r="G15" s="94"/>
      <c r="H15" s="95" t="s">
        <v>13</v>
      </c>
      <c r="I15" s="96">
        <f>SUMIF(D8:D57,"Antwerpen",F8:F57)</f>
        <v>0</v>
      </c>
    </row>
    <row r="16" spans="1:9" x14ac:dyDescent="0.3">
      <c r="A16" s="95"/>
      <c r="B16" s="95"/>
      <c r="C16" s="95"/>
      <c r="D16" s="95"/>
      <c r="E16" s="95"/>
      <c r="F16" s="96"/>
      <c r="G16" s="94"/>
      <c r="H16" s="95" t="s">
        <v>12</v>
      </c>
      <c r="I16" s="96">
        <f>SUMIF(D8:D57,"Limburg",F8:F57)</f>
        <v>0</v>
      </c>
    </row>
    <row r="17" spans="1:9" x14ac:dyDescent="0.3">
      <c r="A17" s="95"/>
      <c r="B17" s="95"/>
      <c r="C17" s="95"/>
      <c r="D17" s="95"/>
      <c r="E17" s="95"/>
      <c r="F17" s="96"/>
      <c r="G17" s="94"/>
      <c r="H17" s="95" t="s">
        <v>14</v>
      </c>
      <c r="I17" s="96">
        <f>SUMIF(D8:D57,"Oost-Vlaanderen",F8:F57)</f>
        <v>0</v>
      </c>
    </row>
    <row r="18" spans="1:9" x14ac:dyDescent="0.3">
      <c r="A18" s="95"/>
      <c r="B18" s="95"/>
      <c r="C18" s="95"/>
      <c r="D18" s="95"/>
      <c r="E18" s="95"/>
      <c r="F18" s="96"/>
      <c r="G18" s="94"/>
      <c r="H18" s="95" t="s">
        <v>17</v>
      </c>
      <c r="I18" s="96">
        <f>SUMIF(D8:D57,"Vlaams-Brabant",F8:F57)</f>
        <v>0</v>
      </c>
    </row>
    <row r="19" spans="1:9" x14ac:dyDescent="0.3">
      <c r="A19" s="95"/>
      <c r="B19" s="95"/>
      <c r="C19" s="95"/>
      <c r="D19" s="95"/>
      <c r="E19" s="95"/>
      <c r="F19" s="96"/>
      <c r="G19" s="94"/>
      <c r="H19" s="95" t="s">
        <v>15</v>
      </c>
      <c r="I19" s="96">
        <f>SUMIF(D8:D57,"West-Vlaanderen",F8:F57)</f>
        <v>0</v>
      </c>
    </row>
    <row r="20" spans="1:9" x14ac:dyDescent="0.3">
      <c r="A20" s="95"/>
      <c r="B20" s="95"/>
      <c r="C20" s="95"/>
      <c r="D20" s="95"/>
      <c r="E20" s="95"/>
      <c r="F20" s="96"/>
      <c r="G20" s="94"/>
      <c r="H20" s="99" t="s">
        <v>45</v>
      </c>
      <c r="I20" s="98">
        <f>SUM(I15:I19)</f>
        <v>0</v>
      </c>
    </row>
    <row r="21" spans="1:9" x14ac:dyDescent="0.3">
      <c r="A21" s="95"/>
      <c r="B21" s="95"/>
      <c r="C21" s="95"/>
      <c r="D21" s="95"/>
      <c r="E21" s="95"/>
      <c r="F21" s="96"/>
      <c r="G21" s="94"/>
      <c r="H21" s="95" t="s">
        <v>16</v>
      </c>
      <c r="I21" s="96">
        <f>SUMIF(D8:D57,"Brussel",F8:F57)</f>
        <v>0</v>
      </c>
    </row>
    <row r="22" spans="1:9" x14ac:dyDescent="0.3">
      <c r="A22" s="95"/>
      <c r="B22" s="95"/>
      <c r="C22" s="95"/>
      <c r="D22" s="95"/>
      <c r="E22" s="95"/>
      <c r="F22" s="96"/>
      <c r="G22" s="94"/>
      <c r="H22" s="99" t="s">
        <v>26</v>
      </c>
      <c r="I22" s="98">
        <f>SUM(I20:I21)</f>
        <v>0</v>
      </c>
    </row>
    <row r="23" spans="1:9" x14ac:dyDescent="0.3">
      <c r="A23" s="100"/>
      <c r="B23" s="95"/>
      <c r="C23" s="95"/>
      <c r="D23" s="95"/>
      <c r="E23" s="95"/>
      <c r="F23" s="96"/>
      <c r="G23" s="94"/>
      <c r="H23" s="94"/>
      <c r="I23" s="94"/>
    </row>
    <row r="24" spans="1:9" x14ac:dyDescent="0.3">
      <c r="A24" s="95"/>
      <c r="B24" s="95"/>
      <c r="C24" s="95"/>
      <c r="D24" s="95"/>
      <c r="E24" s="95"/>
      <c r="F24" s="96"/>
      <c r="G24" s="94"/>
      <c r="H24" s="94"/>
      <c r="I24" s="94"/>
    </row>
    <row r="25" spans="1:9" x14ac:dyDescent="0.3">
      <c r="A25" s="95"/>
      <c r="B25" s="95"/>
      <c r="C25" s="95"/>
      <c r="D25" s="95"/>
      <c r="E25" s="95"/>
      <c r="F25" s="96"/>
      <c r="G25" s="94"/>
      <c r="H25" s="94"/>
      <c r="I25" s="94"/>
    </row>
    <row r="26" spans="1:9" x14ac:dyDescent="0.3">
      <c r="A26" s="95"/>
      <c r="B26" s="95"/>
      <c r="C26" s="95"/>
      <c r="D26" s="95"/>
      <c r="E26" s="95"/>
      <c r="F26" s="96"/>
      <c r="G26" s="94"/>
      <c r="H26" s="94"/>
      <c r="I26" s="94"/>
    </row>
    <row r="27" spans="1:9" x14ac:dyDescent="0.3">
      <c r="A27" s="95"/>
      <c r="B27" s="95"/>
      <c r="C27" s="95"/>
      <c r="D27" s="95"/>
      <c r="E27" s="95"/>
      <c r="F27" s="96"/>
      <c r="G27" s="94"/>
      <c r="H27" s="94"/>
      <c r="I27" s="94"/>
    </row>
    <row r="28" spans="1:9" x14ac:dyDescent="0.3">
      <c r="A28" s="95"/>
      <c r="B28" s="95"/>
      <c r="C28" s="95"/>
      <c r="D28" s="95"/>
      <c r="E28" s="95"/>
      <c r="F28" s="96"/>
      <c r="G28" s="94"/>
      <c r="H28" s="94"/>
      <c r="I28" s="94"/>
    </row>
    <row r="29" spans="1:9" x14ac:dyDescent="0.3">
      <c r="A29" s="95"/>
      <c r="B29" s="95"/>
      <c r="C29" s="95"/>
      <c r="D29" s="95"/>
      <c r="E29" s="95"/>
      <c r="F29" s="96"/>
      <c r="G29" s="94"/>
      <c r="H29" s="94"/>
      <c r="I29" s="94"/>
    </row>
    <row r="30" spans="1:9" x14ac:dyDescent="0.3">
      <c r="A30" s="95"/>
      <c r="B30" s="95"/>
      <c r="C30" s="95"/>
      <c r="D30" s="95"/>
      <c r="E30" s="95"/>
      <c r="F30" s="96"/>
      <c r="G30" s="94"/>
      <c r="H30" s="94"/>
      <c r="I30" s="94"/>
    </row>
    <row r="31" spans="1:9" x14ac:dyDescent="0.3">
      <c r="A31" s="95"/>
      <c r="B31" s="95"/>
      <c r="C31" s="95"/>
      <c r="D31" s="95"/>
      <c r="E31" s="95"/>
      <c r="F31" s="96"/>
      <c r="G31" s="94"/>
      <c r="H31" s="94"/>
      <c r="I31" s="94"/>
    </row>
    <row r="32" spans="1:9" x14ac:dyDescent="0.3">
      <c r="A32" s="95"/>
      <c r="B32" s="95"/>
      <c r="C32" s="95"/>
      <c r="D32" s="95"/>
      <c r="E32" s="95"/>
      <c r="F32" s="96"/>
      <c r="G32" s="94"/>
      <c r="H32" s="94"/>
      <c r="I32" s="94"/>
    </row>
    <row r="33" spans="1:9" x14ac:dyDescent="0.3">
      <c r="A33" s="95"/>
      <c r="B33" s="95"/>
      <c r="C33" s="95"/>
      <c r="D33" s="95"/>
      <c r="E33" s="95"/>
      <c r="F33" s="96"/>
      <c r="G33" s="94"/>
      <c r="H33" s="94"/>
      <c r="I33" s="94"/>
    </row>
    <row r="34" spans="1:9" x14ac:dyDescent="0.3">
      <c r="A34" s="95"/>
      <c r="B34" s="95"/>
      <c r="C34" s="95"/>
      <c r="D34" s="95"/>
      <c r="E34" s="95"/>
      <c r="F34" s="96"/>
      <c r="G34" s="94"/>
      <c r="H34" s="94"/>
      <c r="I34" s="94"/>
    </row>
    <row r="35" spans="1:9" x14ac:dyDescent="0.3">
      <c r="A35" s="95"/>
      <c r="B35" s="95"/>
      <c r="C35" s="95"/>
      <c r="D35" s="95"/>
      <c r="E35" s="95"/>
      <c r="F35" s="96"/>
      <c r="G35" s="94"/>
      <c r="H35" s="94"/>
      <c r="I35" s="94"/>
    </row>
    <row r="36" spans="1:9" x14ac:dyDescent="0.3">
      <c r="A36" s="95"/>
      <c r="B36" s="95"/>
      <c r="C36" s="95"/>
      <c r="D36" s="95"/>
      <c r="E36" s="95"/>
      <c r="F36" s="96"/>
      <c r="G36" s="94"/>
      <c r="H36" s="94"/>
      <c r="I36" s="94"/>
    </row>
    <row r="37" spans="1:9" x14ac:dyDescent="0.3">
      <c r="A37" s="95"/>
      <c r="B37" s="95"/>
      <c r="C37" s="95"/>
      <c r="D37" s="95"/>
      <c r="E37" s="95"/>
      <c r="F37" s="96"/>
      <c r="G37" s="94"/>
      <c r="H37" s="94"/>
      <c r="I37" s="94"/>
    </row>
    <row r="38" spans="1:9" x14ac:dyDescent="0.3">
      <c r="A38" s="95"/>
      <c r="B38" s="95"/>
      <c r="C38" s="95"/>
      <c r="D38" s="95"/>
      <c r="E38" s="95"/>
      <c r="F38" s="96"/>
      <c r="G38" s="94"/>
      <c r="H38" s="94"/>
      <c r="I38" s="94"/>
    </row>
    <row r="39" spans="1:9" x14ac:dyDescent="0.3">
      <c r="A39" s="95"/>
      <c r="B39" s="95"/>
      <c r="C39" s="95"/>
      <c r="D39" s="95"/>
      <c r="E39" s="95"/>
      <c r="F39" s="96"/>
      <c r="G39" s="94"/>
      <c r="H39" s="94"/>
      <c r="I39" s="94"/>
    </row>
    <row r="40" spans="1:9" x14ac:dyDescent="0.3">
      <c r="A40" s="95"/>
      <c r="B40" s="95"/>
      <c r="C40" s="95"/>
      <c r="D40" s="95"/>
      <c r="E40" s="95"/>
      <c r="F40" s="96"/>
      <c r="G40" s="94"/>
      <c r="H40" s="94"/>
      <c r="I40" s="94"/>
    </row>
    <row r="41" spans="1:9" x14ac:dyDescent="0.3">
      <c r="A41" s="95"/>
      <c r="B41" s="95"/>
      <c r="C41" s="95"/>
      <c r="D41" s="95"/>
      <c r="E41" s="95"/>
      <c r="F41" s="96"/>
      <c r="G41" s="94"/>
      <c r="H41" s="94"/>
      <c r="I41" s="94"/>
    </row>
    <row r="42" spans="1:9" x14ac:dyDescent="0.3">
      <c r="A42" s="95"/>
      <c r="B42" s="95"/>
      <c r="C42" s="95"/>
      <c r="D42" s="95"/>
      <c r="E42" s="95"/>
      <c r="F42" s="96"/>
      <c r="G42" s="94"/>
      <c r="H42" s="94"/>
      <c r="I42" s="94"/>
    </row>
    <row r="43" spans="1:9" x14ac:dyDescent="0.3">
      <c r="A43" s="95"/>
      <c r="B43" s="95"/>
      <c r="C43" s="95"/>
      <c r="D43" s="95"/>
      <c r="E43" s="95"/>
      <c r="F43" s="96"/>
      <c r="G43" s="94"/>
      <c r="H43" s="94"/>
      <c r="I43" s="94"/>
    </row>
    <row r="44" spans="1:9" x14ac:dyDescent="0.3">
      <c r="A44" s="95"/>
      <c r="B44" s="95"/>
      <c r="C44" s="95"/>
      <c r="D44" s="95"/>
      <c r="E44" s="95"/>
      <c r="F44" s="96"/>
      <c r="G44" s="94"/>
      <c r="H44" s="94"/>
      <c r="I44" s="94"/>
    </row>
    <row r="45" spans="1:9" x14ac:dyDescent="0.3">
      <c r="A45" s="95"/>
      <c r="B45" s="95"/>
      <c r="C45" s="95"/>
      <c r="D45" s="95"/>
      <c r="E45" s="95"/>
      <c r="F45" s="96"/>
      <c r="G45" s="94"/>
      <c r="H45" s="94"/>
      <c r="I45" s="94"/>
    </row>
    <row r="46" spans="1:9" x14ac:dyDescent="0.3">
      <c r="A46" s="95"/>
      <c r="B46" s="95"/>
      <c r="C46" s="95"/>
      <c r="D46" s="95"/>
      <c r="E46" s="95"/>
      <c r="F46" s="96"/>
      <c r="G46" s="94"/>
      <c r="H46" s="94"/>
      <c r="I46" s="94"/>
    </row>
    <row r="47" spans="1:9" x14ac:dyDescent="0.3">
      <c r="A47" s="95"/>
      <c r="B47" s="95"/>
      <c r="C47" s="95"/>
      <c r="D47" s="95"/>
      <c r="E47" s="95"/>
      <c r="F47" s="96"/>
      <c r="G47" s="94"/>
      <c r="H47" s="94"/>
      <c r="I47" s="94"/>
    </row>
    <row r="48" spans="1:9" x14ac:dyDescent="0.3">
      <c r="A48" s="95"/>
      <c r="B48" s="95"/>
      <c r="C48" s="95"/>
      <c r="D48" s="95"/>
      <c r="E48" s="95"/>
      <c r="F48" s="96"/>
      <c r="G48" s="94"/>
      <c r="H48" s="94"/>
      <c r="I48" s="94"/>
    </row>
    <row r="49" spans="1:9" x14ac:dyDescent="0.3">
      <c r="A49" s="95"/>
      <c r="B49" s="95"/>
      <c r="C49" s="95"/>
      <c r="D49" s="95"/>
      <c r="E49" s="95"/>
      <c r="F49" s="96"/>
      <c r="G49" s="94"/>
      <c r="H49" s="94"/>
      <c r="I49" s="94"/>
    </row>
    <row r="50" spans="1:9" x14ac:dyDescent="0.3">
      <c r="A50" s="95"/>
      <c r="B50" s="95"/>
      <c r="C50" s="95"/>
      <c r="D50" s="95"/>
      <c r="E50" s="95"/>
      <c r="F50" s="96"/>
      <c r="G50" s="94"/>
      <c r="H50" s="94"/>
      <c r="I50" s="94"/>
    </row>
    <row r="51" spans="1:9" x14ac:dyDescent="0.3">
      <c r="A51" s="95"/>
      <c r="B51" s="95"/>
      <c r="C51" s="95"/>
      <c r="D51" s="95"/>
      <c r="E51" s="95"/>
      <c r="F51" s="96"/>
      <c r="G51" s="94"/>
      <c r="H51" s="94"/>
      <c r="I51" s="94"/>
    </row>
    <row r="52" spans="1:9" x14ac:dyDescent="0.3">
      <c r="A52" s="95"/>
      <c r="B52" s="95"/>
      <c r="C52" s="95"/>
      <c r="D52" s="95"/>
      <c r="E52" s="95"/>
      <c r="F52" s="96"/>
      <c r="G52" s="94"/>
      <c r="H52" s="94"/>
      <c r="I52" s="94"/>
    </row>
    <row r="53" spans="1:9" x14ac:dyDescent="0.3">
      <c r="A53" s="95"/>
      <c r="B53" s="95"/>
      <c r="C53" s="95"/>
      <c r="D53" s="95"/>
      <c r="E53" s="95"/>
      <c r="F53" s="96"/>
      <c r="G53" s="94"/>
      <c r="H53" s="94"/>
      <c r="I53" s="94"/>
    </row>
    <row r="54" spans="1:9" x14ac:dyDescent="0.3">
      <c r="A54" s="95"/>
      <c r="B54" s="95"/>
      <c r="C54" s="95"/>
      <c r="D54" s="95"/>
      <c r="E54" s="95"/>
      <c r="F54" s="96"/>
      <c r="G54" s="94"/>
      <c r="H54" s="94"/>
      <c r="I54" s="94"/>
    </row>
    <row r="55" spans="1:9" x14ac:dyDescent="0.3">
      <c r="A55" s="95"/>
      <c r="B55" s="95"/>
      <c r="C55" s="95"/>
      <c r="D55" s="95"/>
      <c r="E55" s="95"/>
      <c r="F55" s="96"/>
      <c r="G55" s="94"/>
    </row>
    <row r="56" spans="1:9" x14ac:dyDescent="0.3">
      <c r="A56" s="95"/>
      <c r="B56" s="95"/>
      <c r="C56" s="95"/>
      <c r="D56" s="95"/>
      <c r="E56" s="95"/>
      <c r="F56" s="96"/>
      <c r="G56" s="94"/>
    </row>
    <row r="57" spans="1:9" x14ac:dyDescent="0.3">
      <c r="A57" s="95"/>
      <c r="B57" s="95"/>
      <c r="C57" s="95"/>
      <c r="D57" s="95"/>
      <c r="E57" s="95"/>
      <c r="F57" s="96"/>
      <c r="G57" s="94"/>
    </row>
    <row r="58" spans="1:9" ht="15.6" x14ac:dyDescent="0.3">
      <c r="C58" s="185" t="s">
        <v>23</v>
      </c>
      <c r="D58" s="185"/>
      <c r="E58" s="185"/>
      <c r="F58" s="13">
        <f>SUM(F8:F57)</f>
        <v>0</v>
      </c>
    </row>
  </sheetData>
  <mergeCells count="6">
    <mergeCell ref="C58:E58"/>
    <mergeCell ref="A1:I1"/>
    <mergeCell ref="A2:I2"/>
    <mergeCell ref="A3:I3"/>
    <mergeCell ref="A4:I4"/>
    <mergeCell ref="A5: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32A7-8332-4E08-B59A-019B28B5A8A0}">
  <dimension ref="A1:I99"/>
  <sheetViews>
    <sheetView workbookViewId="0">
      <selection activeCell="C8" sqref="C8"/>
    </sheetView>
  </sheetViews>
  <sheetFormatPr defaultRowHeight="14.4" x14ac:dyDescent="0.3"/>
  <cols>
    <col min="1" max="1" width="6.88671875" bestFit="1" customWidth="1"/>
    <col min="2" max="2" width="4.77734375" bestFit="1" customWidth="1"/>
    <col min="3" max="3" width="53.21875" bestFit="1" customWidth="1"/>
    <col min="4" max="4" width="14.44140625" bestFit="1" customWidth="1"/>
    <col min="5" max="5" width="16.6640625" bestFit="1" customWidth="1"/>
    <col min="6" max="6" width="15.109375" customWidth="1"/>
    <col min="8" max="8" width="20" bestFit="1" customWidth="1"/>
    <col min="9" max="9" width="14.109375" bestFit="1" customWidth="1"/>
  </cols>
  <sheetData>
    <row r="1" spans="1:9" ht="22.8" customHeight="1" x14ac:dyDescent="0.3">
      <c r="A1" s="198" t="s">
        <v>456</v>
      </c>
      <c r="B1" s="198"/>
      <c r="C1" s="198"/>
      <c r="D1" s="198"/>
      <c r="E1" s="198"/>
      <c r="F1" s="198"/>
      <c r="G1" s="198"/>
      <c r="H1" s="198"/>
      <c r="I1" s="104"/>
    </row>
    <row r="2" spans="1:9" ht="60" customHeight="1" x14ac:dyDescent="0.3">
      <c r="A2" s="180" t="s">
        <v>46</v>
      </c>
      <c r="B2" s="181"/>
      <c r="C2" s="181"/>
      <c r="D2" s="181"/>
      <c r="E2" s="181"/>
      <c r="F2" s="181"/>
      <c r="G2" s="181"/>
      <c r="H2" s="182"/>
      <c r="I2" s="104"/>
    </row>
    <row r="3" spans="1:9" x14ac:dyDescent="0.3">
      <c r="A3" s="92" t="s">
        <v>42</v>
      </c>
      <c r="B3" s="92" t="s">
        <v>43</v>
      </c>
      <c r="C3" s="92" t="s">
        <v>7</v>
      </c>
      <c r="D3" s="92" t="s">
        <v>4</v>
      </c>
      <c r="E3" s="92" t="s">
        <v>28</v>
      </c>
      <c r="F3" s="93">
        <v>2024</v>
      </c>
      <c r="G3" s="94"/>
      <c r="H3" s="92" t="s">
        <v>36</v>
      </c>
      <c r="I3" s="93">
        <v>2024</v>
      </c>
    </row>
    <row r="4" spans="1:9" x14ac:dyDescent="0.3">
      <c r="A4" s="95"/>
      <c r="B4" s="95"/>
      <c r="C4" s="95"/>
      <c r="D4" s="95"/>
      <c r="E4" s="95"/>
      <c r="F4" s="96"/>
      <c r="G4" s="94"/>
      <c r="H4" s="95" t="s">
        <v>33</v>
      </c>
      <c r="I4" s="96">
        <f>SUMIF(B4:B53,"AZ",F4:F53)</f>
        <v>0</v>
      </c>
    </row>
    <row r="5" spans="1:9" x14ac:dyDescent="0.3">
      <c r="A5" s="95"/>
      <c r="B5" s="95"/>
      <c r="C5" s="95"/>
      <c r="D5" s="95"/>
      <c r="E5" s="95"/>
      <c r="F5" s="96"/>
      <c r="G5" s="94"/>
      <c r="H5" s="95" t="s">
        <v>34</v>
      </c>
      <c r="I5" s="96">
        <f>SUMIF(B4:B53,"UZ",F4:F53)</f>
        <v>0</v>
      </c>
    </row>
    <row r="6" spans="1:9" x14ac:dyDescent="0.3">
      <c r="A6" s="95"/>
      <c r="B6" s="95"/>
      <c r="C6" s="95"/>
      <c r="D6" s="95"/>
      <c r="E6" s="95"/>
      <c r="F6" s="96"/>
      <c r="G6" s="94"/>
      <c r="H6" s="95" t="s">
        <v>37</v>
      </c>
      <c r="I6" s="95">
        <f>SUMIF(B4:B53,"PZ",F4:F53)</f>
        <v>0</v>
      </c>
    </row>
    <row r="7" spans="1:9" x14ac:dyDescent="0.3">
      <c r="A7" s="95"/>
      <c r="B7" s="95"/>
      <c r="C7" s="95"/>
      <c r="D7" s="95"/>
      <c r="E7" s="95"/>
      <c r="F7" s="96"/>
      <c r="G7" s="94"/>
      <c r="H7" s="95" t="s">
        <v>35</v>
      </c>
      <c r="I7" s="95">
        <f>SUMIF(B4:B53,"RZ",F4:F53)</f>
        <v>0</v>
      </c>
    </row>
    <row r="8" spans="1:9" x14ac:dyDescent="0.3">
      <c r="A8" s="95"/>
      <c r="B8" s="95"/>
      <c r="C8" s="95"/>
      <c r="D8" s="95"/>
      <c r="E8" s="95"/>
      <c r="F8" s="96"/>
      <c r="G8" s="94"/>
      <c r="H8" s="97" t="s">
        <v>44</v>
      </c>
      <c r="I8" s="98">
        <f>SUM(I4:I7)</f>
        <v>0</v>
      </c>
    </row>
    <row r="9" spans="1:9" x14ac:dyDescent="0.3">
      <c r="A9" s="95"/>
      <c r="B9" s="95"/>
      <c r="C9" s="95"/>
      <c r="D9" s="95"/>
      <c r="E9" s="95"/>
      <c r="F9" s="96"/>
      <c r="G9" s="94"/>
      <c r="H9" s="94"/>
      <c r="I9" s="94"/>
    </row>
    <row r="10" spans="1:9" x14ac:dyDescent="0.3">
      <c r="A10" s="95"/>
      <c r="B10" s="95"/>
      <c r="C10" s="95"/>
      <c r="D10" s="95"/>
      <c r="E10" s="95"/>
      <c r="F10" s="96"/>
      <c r="G10" s="94"/>
      <c r="H10" s="101" t="s">
        <v>24</v>
      </c>
      <c r="I10" s="93">
        <v>2024</v>
      </c>
    </row>
    <row r="11" spans="1:9" x14ac:dyDescent="0.3">
      <c r="A11" s="95"/>
      <c r="B11" s="95"/>
      <c r="C11" s="95"/>
      <c r="D11" s="95"/>
      <c r="E11" s="95"/>
      <c r="F11" s="96"/>
      <c r="G11" s="94"/>
      <c r="H11" s="95" t="s">
        <v>13</v>
      </c>
      <c r="I11" s="96">
        <f>SUMIF(D4:D53,"Antwerpen",F4:F53)</f>
        <v>0</v>
      </c>
    </row>
    <row r="12" spans="1:9" x14ac:dyDescent="0.3">
      <c r="A12" s="95"/>
      <c r="B12" s="95"/>
      <c r="C12" s="95"/>
      <c r="D12" s="95"/>
      <c r="E12" s="95"/>
      <c r="F12" s="96"/>
      <c r="G12" s="94"/>
      <c r="H12" s="95" t="s">
        <v>12</v>
      </c>
      <c r="I12" s="96">
        <f>SUMIF(D4:D53,"Limburg",F4:F53)</f>
        <v>0</v>
      </c>
    </row>
    <row r="13" spans="1:9" x14ac:dyDescent="0.3">
      <c r="A13" s="95"/>
      <c r="B13" s="95"/>
      <c r="C13" s="95"/>
      <c r="D13" s="95"/>
      <c r="E13" s="95"/>
      <c r="F13" s="96"/>
      <c r="G13" s="94"/>
      <c r="H13" s="95" t="s">
        <v>14</v>
      </c>
      <c r="I13" s="96">
        <f>SUMIF(D4:D53,"Oost-Vlaanderen",F4:F53)</f>
        <v>0</v>
      </c>
    </row>
    <row r="14" spans="1:9" x14ac:dyDescent="0.3">
      <c r="A14" s="95"/>
      <c r="B14" s="95"/>
      <c r="C14" s="95"/>
      <c r="D14" s="95"/>
      <c r="E14" s="95"/>
      <c r="F14" s="96"/>
      <c r="G14" s="94"/>
      <c r="H14" s="95" t="s">
        <v>17</v>
      </c>
      <c r="I14" s="96">
        <f>SUMIF(D4:D53,"Vlaams-Brabant",F4:F53)</f>
        <v>0</v>
      </c>
    </row>
    <row r="15" spans="1:9" x14ac:dyDescent="0.3">
      <c r="A15" s="95"/>
      <c r="B15" s="95"/>
      <c r="C15" s="95"/>
      <c r="D15" s="95"/>
      <c r="E15" s="95"/>
      <c r="F15" s="96"/>
      <c r="G15" s="94"/>
      <c r="H15" s="95" t="s">
        <v>15</v>
      </c>
      <c r="I15" s="96">
        <f>SUMIF(D4:D53,"West-Vlaanderen",F4:F53)</f>
        <v>0</v>
      </c>
    </row>
    <row r="16" spans="1:9" x14ac:dyDescent="0.3">
      <c r="A16" s="95"/>
      <c r="B16" s="95"/>
      <c r="C16" s="95"/>
      <c r="D16" s="95"/>
      <c r="E16" s="95"/>
      <c r="F16" s="96"/>
      <c r="G16" s="94"/>
      <c r="H16" s="99" t="s">
        <v>45</v>
      </c>
      <c r="I16" s="98">
        <f>SUM(I11:I15)</f>
        <v>0</v>
      </c>
    </row>
    <row r="17" spans="1:9" x14ac:dyDescent="0.3">
      <c r="A17" s="95"/>
      <c r="B17" s="95"/>
      <c r="C17" s="95"/>
      <c r="D17" s="95"/>
      <c r="E17" s="95"/>
      <c r="F17" s="96"/>
      <c r="G17" s="94"/>
      <c r="H17" s="95" t="s">
        <v>16</v>
      </c>
      <c r="I17" s="96">
        <f>SUMIF(D4:D53,"Brussel",F4:F53)</f>
        <v>0</v>
      </c>
    </row>
    <row r="18" spans="1:9" x14ac:dyDescent="0.3">
      <c r="A18" s="95"/>
      <c r="B18" s="95"/>
      <c r="C18" s="95"/>
      <c r="D18" s="95"/>
      <c r="E18" s="95"/>
      <c r="F18" s="96"/>
      <c r="G18" s="94"/>
      <c r="H18" s="99" t="s">
        <v>26</v>
      </c>
      <c r="I18" s="98">
        <f>SUM(I16:I17)</f>
        <v>0</v>
      </c>
    </row>
    <row r="19" spans="1:9" x14ac:dyDescent="0.3">
      <c r="A19" s="95"/>
      <c r="B19" s="95"/>
      <c r="C19" s="95"/>
      <c r="D19" s="95"/>
      <c r="E19" s="95"/>
      <c r="F19" s="96"/>
      <c r="G19" s="94"/>
      <c r="H19" s="94"/>
      <c r="I19" s="94"/>
    </row>
    <row r="20" spans="1:9" x14ac:dyDescent="0.3">
      <c r="A20" s="95"/>
      <c r="B20" s="95"/>
      <c r="C20" s="95"/>
      <c r="D20" s="95"/>
      <c r="E20" s="95"/>
      <c r="F20" s="96"/>
      <c r="G20" s="94"/>
      <c r="H20" s="94"/>
      <c r="I20" s="94"/>
    </row>
    <row r="21" spans="1:9" x14ac:dyDescent="0.3">
      <c r="A21" s="95"/>
      <c r="B21" s="95"/>
      <c r="C21" s="95"/>
      <c r="D21" s="95"/>
      <c r="E21" s="95"/>
      <c r="F21" s="96"/>
      <c r="G21" s="94"/>
      <c r="H21" s="94"/>
      <c r="I21" s="94"/>
    </row>
    <row r="22" spans="1:9" x14ac:dyDescent="0.3">
      <c r="A22" s="95"/>
      <c r="B22" s="95"/>
      <c r="C22" s="95"/>
      <c r="D22" s="95"/>
      <c r="E22" s="95"/>
      <c r="F22" s="96"/>
      <c r="G22" s="94"/>
      <c r="H22" s="94"/>
      <c r="I22" s="94"/>
    </row>
    <row r="23" spans="1:9" x14ac:dyDescent="0.3">
      <c r="A23" s="95"/>
      <c r="B23" s="95"/>
      <c r="C23" s="95"/>
      <c r="D23" s="95"/>
      <c r="E23" s="95"/>
      <c r="F23" s="96"/>
      <c r="G23" s="94"/>
      <c r="H23" s="94"/>
      <c r="I23" s="94"/>
    </row>
    <row r="24" spans="1:9" x14ac:dyDescent="0.3">
      <c r="A24" s="95"/>
      <c r="B24" s="95"/>
      <c r="C24" s="95"/>
      <c r="D24" s="95"/>
      <c r="E24" s="95"/>
      <c r="F24" s="96"/>
      <c r="G24" s="94"/>
      <c r="H24" s="94"/>
      <c r="I24" s="94"/>
    </row>
    <row r="25" spans="1:9" x14ac:dyDescent="0.3">
      <c r="A25" s="95"/>
      <c r="B25" s="95"/>
      <c r="C25" s="95"/>
      <c r="D25" s="95"/>
      <c r="E25" s="95"/>
      <c r="F25" s="96"/>
      <c r="G25" s="94"/>
      <c r="H25" s="94"/>
      <c r="I25" s="94"/>
    </row>
    <row r="26" spans="1:9" x14ac:dyDescent="0.3">
      <c r="A26" s="95"/>
      <c r="B26" s="95"/>
      <c r="C26" s="95"/>
      <c r="D26" s="95"/>
      <c r="E26" s="95"/>
      <c r="F26" s="96"/>
      <c r="G26" s="94"/>
      <c r="H26" s="94"/>
      <c r="I26" s="94"/>
    </row>
    <row r="27" spans="1:9" x14ac:dyDescent="0.3">
      <c r="A27" s="95"/>
      <c r="B27" s="95"/>
      <c r="C27" s="95"/>
      <c r="D27" s="95"/>
      <c r="E27" s="95"/>
      <c r="F27" s="96"/>
      <c r="G27" s="94"/>
      <c r="H27" s="94"/>
      <c r="I27" s="94"/>
    </row>
    <row r="28" spans="1:9" x14ac:dyDescent="0.3">
      <c r="A28" s="95"/>
      <c r="B28" s="95"/>
      <c r="C28" s="95"/>
      <c r="D28" s="95"/>
      <c r="E28" s="95"/>
      <c r="F28" s="96"/>
      <c r="G28" s="94"/>
      <c r="H28" s="94"/>
      <c r="I28" s="94"/>
    </row>
    <row r="29" spans="1:9" x14ac:dyDescent="0.3">
      <c r="A29" s="95"/>
      <c r="B29" s="95"/>
      <c r="C29" s="95"/>
      <c r="D29" s="95"/>
      <c r="E29" s="95"/>
      <c r="F29" s="96"/>
      <c r="G29" s="94"/>
      <c r="H29" s="94"/>
      <c r="I29" s="94"/>
    </row>
    <row r="30" spans="1:9" x14ac:dyDescent="0.3">
      <c r="A30" s="95"/>
      <c r="B30" s="95"/>
      <c r="C30" s="95"/>
      <c r="D30" s="95"/>
      <c r="E30" s="95"/>
      <c r="F30" s="96"/>
      <c r="G30" s="94"/>
      <c r="H30" s="94"/>
      <c r="I30" s="94"/>
    </row>
    <row r="31" spans="1:9" x14ac:dyDescent="0.3">
      <c r="A31" s="95"/>
      <c r="B31" s="95"/>
      <c r="C31" s="95"/>
      <c r="D31" s="95"/>
      <c r="E31" s="95"/>
      <c r="F31" s="96"/>
      <c r="G31" s="94"/>
      <c r="H31" s="94"/>
      <c r="I31" s="94"/>
    </row>
    <row r="32" spans="1:9" x14ac:dyDescent="0.3">
      <c r="A32" s="95"/>
      <c r="B32" s="95"/>
      <c r="C32" s="95"/>
      <c r="D32" s="95"/>
      <c r="E32" s="95"/>
      <c r="F32" s="96"/>
      <c r="G32" s="94"/>
      <c r="H32" s="94"/>
      <c r="I32" s="94"/>
    </row>
    <row r="33" spans="1:9" x14ac:dyDescent="0.3">
      <c r="A33" s="95"/>
      <c r="B33" s="95"/>
      <c r="C33" s="95"/>
      <c r="D33" s="95"/>
      <c r="E33" s="95"/>
      <c r="F33" s="96"/>
      <c r="G33" s="94"/>
      <c r="H33" s="94"/>
      <c r="I33" s="94"/>
    </row>
    <row r="34" spans="1:9" x14ac:dyDescent="0.3">
      <c r="A34" s="95"/>
      <c r="B34" s="95"/>
      <c r="C34" s="95"/>
      <c r="D34" s="95"/>
      <c r="E34" s="95"/>
      <c r="F34" s="96"/>
      <c r="G34" s="94"/>
      <c r="H34" s="94"/>
      <c r="I34" s="94"/>
    </row>
    <row r="35" spans="1:9" x14ac:dyDescent="0.3">
      <c r="A35" s="95"/>
      <c r="B35" s="95"/>
      <c r="C35" s="95"/>
      <c r="D35" s="95"/>
      <c r="E35" s="95"/>
      <c r="F35" s="96"/>
      <c r="G35" s="94"/>
      <c r="H35" s="94"/>
      <c r="I35" s="94"/>
    </row>
    <row r="36" spans="1:9" x14ac:dyDescent="0.3">
      <c r="A36" s="95"/>
      <c r="B36" s="95"/>
      <c r="C36" s="95"/>
      <c r="D36" s="95"/>
      <c r="E36" s="95"/>
      <c r="F36" s="96"/>
      <c r="G36" s="94"/>
      <c r="H36" s="94"/>
      <c r="I36" s="94"/>
    </row>
    <row r="37" spans="1:9" x14ac:dyDescent="0.3">
      <c r="A37" s="95"/>
      <c r="B37" s="95"/>
      <c r="C37" s="95"/>
      <c r="D37" s="95"/>
      <c r="E37" s="95"/>
      <c r="F37" s="96"/>
      <c r="G37" s="94"/>
      <c r="H37" s="94"/>
      <c r="I37" s="94"/>
    </row>
    <row r="38" spans="1:9" x14ac:dyDescent="0.3">
      <c r="A38" s="100"/>
      <c r="B38" s="95"/>
      <c r="C38" s="95"/>
      <c r="D38" s="95"/>
      <c r="E38" s="95"/>
      <c r="F38" s="96"/>
      <c r="G38" s="94"/>
      <c r="H38" s="94"/>
      <c r="I38" s="94"/>
    </row>
    <row r="39" spans="1:9" x14ac:dyDescent="0.3">
      <c r="A39" s="95"/>
      <c r="B39" s="95"/>
      <c r="C39" s="95"/>
      <c r="D39" s="95"/>
      <c r="E39" s="95"/>
      <c r="F39" s="96"/>
      <c r="G39" s="94"/>
      <c r="H39" s="94"/>
      <c r="I39" s="94"/>
    </row>
    <row r="40" spans="1:9" x14ac:dyDescent="0.3">
      <c r="A40" s="95"/>
      <c r="B40" s="95"/>
      <c r="C40" s="95"/>
      <c r="D40" s="95"/>
      <c r="E40" s="95"/>
      <c r="F40" s="96"/>
      <c r="G40" s="94"/>
      <c r="H40" s="94"/>
      <c r="I40" s="94"/>
    </row>
    <row r="41" spans="1:9" x14ac:dyDescent="0.3">
      <c r="A41" s="95"/>
      <c r="B41" s="95"/>
      <c r="C41" s="95"/>
      <c r="D41" s="95"/>
      <c r="E41" s="95"/>
      <c r="F41" s="96"/>
      <c r="G41" s="94"/>
      <c r="H41" s="94"/>
      <c r="I41" s="94"/>
    </row>
    <row r="42" spans="1:9" x14ac:dyDescent="0.3">
      <c r="A42" s="95"/>
      <c r="B42" s="95"/>
      <c r="C42" s="95"/>
      <c r="D42" s="95"/>
      <c r="E42" s="95"/>
      <c r="F42" s="96"/>
      <c r="G42" s="94"/>
      <c r="H42" s="94"/>
      <c r="I42" s="94"/>
    </row>
    <row r="43" spans="1:9" x14ac:dyDescent="0.3">
      <c r="A43" s="95"/>
      <c r="B43" s="95"/>
      <c r="C43" s="95"/>
      <c r="D43" s="95"/>
      <c r="E43" s="95"/>
      <c r="F43" s="96"/>
      <c r="G43" s="94"/>
      <c r="H43" s="94"/>
      <c r="I43" s="94"/>
    </row>
    <row r="44" spans="1:9" x14ac:dyDescent="0.3">
      <c r="A44" s="95"/>
      <c r="B44" s="95"/>
      <c r="C44" s="95"/>
      <c r="D44" s="95"/>
      <c r="E44" s="95"/>
      <c r="F44" s="96"/>
      <c r="G44" s="94"/>
      <c r="H44" s="94"/>
      <c r="I44" s="94"/>
    </row>
    <row r="45" spans="1:9" x14ac:dyDescent="0.3">
      <c r="A45" s="95"/>
      <c r="B45" s="95"/>
      <c r="C45" s="95"/>
      <c r="D45" s="95"/>
      <c r="E45" s="95"/>
      <c r="F45" s="96"/>
      <c r="G45" s="94"/>
      <c r="H45" s="94"/>
      <c r="I45" s="94"/>
    </row>
    <row r="46" spans="1:9" x14ac:dyDescent="0.3">
      <c r="A46" s="95"/>
      <c r="B46" s="95"/>
      <c r="C46" s="95"/>
      <c r="D46" s="95"/>
      <c r="E46" s="95"/>
      <c r="F46" s="96"/>
      <c r="G46" s="94"/>
      <c r="H46" s="94"/>
      <c r="I46" s="94"/>
    </row>
    <row r="47" spans="1:9" x14ac:dyDescent="0.3">
      <c r="A47" s="95"/>
      <c r="B47" s="95"/>
      <c r="C47" s="95"/>
      <c r="D47" s="95"/>
      <c r="E47" s="95"/>
      <c r="F47" s="96"/>
      <c r="G47" s="94"/>
      <c r="H47" s="94"/>
      <c r="I47" s="94"/>
    </row>
    <row r="48" spans="1:9" x14ac:dyDescent="0.3">
      <c r="A48" s="95"/>
      <c r="B48" s="95"/>
      <c r="C48" s="95"/>
      <c r="D48" s="95"/>
      <c r="E48" s="95"/>
      <c r="F48" s="96"/>
      <c r="G48" s="94"/>
      <c r="H48" s="94"/>
      <c r="I48" s="94"/>
    </row>
    <row r="49" spans="1:9" x14ac:dyDescent="0.3">
      <c r="A49" s="95"/>
      <c r="B49" s="95"/>
      <c r="C49" s="95"/>
      <c r="D49" s="95"/>
      <c r="E49" s="95"/>
      <c r="F49" s="96"/>
      <c r="G49" s="94"/>
      <c r="H49" s="94"/>
      <c r="I49" s="94"/>
    </row>
    <row r="50" spans="1:9" x14ac:dyDescent="0.3">
      <c r="A50" s="95"/>
      <c r="B50" s="95"/>
      <c r="C50" s="95"/>
      <c r="D50" s="95"/>
      <c r="E50" s="95"/>
      <c r="F50" s="96"/>
      <c r="G50" s="94"/>
      <c r="H50" s="94"/>
      <c r="I50" s="94"/>
    </row>
    <row r="51" spans="1:9" x14ac:dyDescent="0.3">
      <c r="A51" s="95"/>
      <c r="B51" s="95"/>
      <c r="C51" s="95"/>
      <c r="D51" s="95"/>
      <c r="E51" s="95"/>
      <c r="F51" s="96"/>
      <c r="G51" s="94"/>
      <c r="H51" s="94"/>
      <c r="I51" s="94"/>
    </row>
    <row r="52" spans="1:9" x14ac:dyDescent="0.3">
      <c r="A52" s="95"/>
      <c r="B52" s="95"/>
      <c r="C52" s="95"/>
      <c r="D52" s="95"/>
      <c r="E52" s="95"/>
      <c r="F52" s="96"/>
      <c r="G52" s="94"/>
      <c r="H52" s="94"/>
      <c r="I52" s="94"/>
    </row>
    <row r="53" spans="1:9" x14ac:dyDescent="0.3">
      <c r="A53" s="95"/>
      <c r="B53" s="95"/>
      <c r="C53" s="95"/>
      <c r="D53" s="95"/>
      <c r="E53" s="95"/>
      <c r="F53" s="96"/>
      <c r="G53" s="94"/>
      <c r="H53" s="94"/>
      <c r="I53" s="94"/>
    </row>
    <row r="54" spans="1:9" x14ac:dyDescent="0.3">
      <c r="A54" s="95"/>
      <c r="B54" s="95"/>
      <c r="C54" s="95"/>
      <c r="D54" s="95"/>
      <c r="E54" s="95"/>
      <c r="F54" s="96"/>
      <c r="G54" s="94"/>
      <c r="H54" s="94"/>
      <c r="I54" s="94"/>
    </row>
    <row r="55" spans="1:9" x14ac:dyDescent="0.3">
      <c r="A55" s="95"/>
      <c r="B55" s="95"/>
      <c r="C55" s="95"/>
      <c r="D55" s="95"/>
      <c r="E55" s="95"/>
      <c r="F55" s="96"/>
      <c r="G55" s="94"/>
      <c r="H55" s="94"/>
      <c r="I55" s="94"/>
    </row>
    <row r="56" spans="1:9" x14ac:dyDescent="0.3">
      <c r="A56" s="95"/>
      <c r="B56" s="95"/>
      <c r="C56" s="95"/>
      <c r="D56" s="95"/>
      <c r="E56" s="95"/>
      <c r="F56" s="96"/>
      <c r="G56" s="94"/>
      <c r="H56" s="94"/>
      <c r="I56" s="94"/>
    </row>
    <row r="57" spans="1:9" x14ac:dyDescent="0.3">
      <c r="A57" s="95"/>
      <c r="B57" s="95"/>
      <c r="C57" s="95"/>
      <c r="D57" s="95"/>
      <c r="E57" s="95"/>
      <c r="F57" s="96"/>
      <c r="G57" s="94"/>
      <c r="H57" s="94"/>
      <c r="I57" s="94"/>
    </row>
    <row r="58" spans="1:9" x14ac:dyDescent="0.3">
      <c r="A58" s="95"/>
      <c r="B58" s="95"/>
      <c r="C58" s="95"/>
      <c r="D58" s="95"/>
      <c r="E58" s="95"/>
      <c r="F58" s="96"/>
      <c r="G58" s="94"/>
      <c r="H58" s="94"/>
      <c r="I58" s="94"/>
    </row>
    <row r="59" spans="1:9" x14ac:dyDescent="0.3">
      <c r="A59" s="95"/>
      <c r="B59" s="95"/>
      <c r="C59" s="95"/>
      <c r="D59" s="95"/>
      <c r="E59" s="95"/>
      <c r="F59" s="96"/>
      <c r="G59" s="94"/>
      <c r="H59" s="94"/>
      <c r="I59" s="94"/>
    </row>
    <row r="60" spans="1:9" x14ac:dyDescent="0.3">
      <c r="A60" s="95"/>
      <c r="B60" s="95"/>
      <c r="C60" s="95"/>
      <c r="D60" s="95"/>
      <c r="E60" s="95"/>
      <c r="F60" s="96"/>
      <c r="G60" s="94"/>
      <c r="H60" s="94"/>
      <c r="I60" s="94"/>
    </row>
    <row r="61" spans="1:9" x14ac:dyDescent="0.3">
      <c r="A61" s="95"/>
      <c r="B61" s="95"/>
      <c r="C61" s="95"/>
      <c r="D61" s="95"/>
      <c r="E61" s="95"/>
      <c r="F61" s="96"/>
      <c r="G61" s="94"/>
      <c r="H61" s="94"/>
      <c r="I61" s="94"/>
    </row>
    <row r="62" spans="1:9" x14ac:dyDescent="0.3">
      <c r="A62" s="95"/>
      <c r="B62" s="95"/>
      <c r="C62" s="95"/>
      <c r="D62" s="95"/>
      <c r="E62" s="95"/>
      <c r="F62" s="96"/>
      <c r="G62" s="94"/>
      <c r="H62" s="94"/>
      <c r="I62" s="94"/>
    </row>
    <row r="63" spans="1:9" x14ac:dyDescent="0.3">
      <c r="A63" s="95"/>
      <c r="B63" s="95"/>
      <c r="C63" s="95"/>
      <c r="D63" s="95"/>
      <c r="E63" s="95"/>
      <c r="F63" s="96"/>
      <c r="G63" s="94"/>
      <c r="H63" s="94"/>
      <c r="I63" s="94"/>
    </row>
    <row r="64" spans="1:9" x14ac:dyDescent="0.3">
      <c r="A64" s="95"/>
      <c r="B64" s="95"/>
      <c r="C64" s="95"/>
      <c r="D64" s="95"/>
      <c r="E64" s="95"/>
      <c r="F64" s="96"/>
      <c r="G64" s="94"/>
      <c r="H64" s="94"/>
      <c r="I64" s="94"/>
    </row>
    <row r="65" spans="1:9" x14ac:dyDescent="0.3">
      <c r="A65" s="95"/>
      <c r="B65" s="95"/>
      <c r="C65" s="95"/>
      <c r="D65" s="95"/>
      <c r="E65" s="95"/>
      <c r="F65" s="96"/>
      <c r="G65" s="94"/>
      <c r="H65" s="94"/>
      <c r="I65" s="94"/>
    </row>
    <row r="66" spans="1:9" x14ac:dyDescent="0.3">
      <c r="A66" s="95"/>
      <c r="B66" s="95"/>
      <c r="C66" s="95"/>
      <c r="D66" s="95"/>
      <c r="E66" s="95"/>
      <c r="F66" s="96"/>
      <c r="G66" s="94"/>
      <c r="H66" s="94"/>
      <c r="I66" s="94"/>
    </row>
    <row r="67" spans="1:9" x14ac:dyDescent="0.3">
      <c r="A67" s="95"/>
      <c r="B67" s="95"/>
      <c r="C67" s="95"/>
      <c r="D67" s="95"/>
      <c r="E67" s="95"/>
      <c r="F67" s="96"/>
      <c r="G67" s="94"/>
      <c r="H67" s="94"/>
      <c r="I67" s="94"/>
    </row>
    <row r="68" spans="1:9" x14ac:dyDescent="0.3">
      <c r="A68" s="95"/>
      <c r="B68" s="95"/>
      <c r="C68" s="95"/>
      <c r="D68" s="95"/>
      <c r="E68" s="95"/>
      <c r="F68" s="96"/>
      <c r="G68" s="94"/>
      <c r="H68" s="94"/>
      <c r="I68" s="94"/>
    </row>
    <row r="69" spans="1:9" x14ac:dyDescent="0.3">
      <c r="A69" s="95"/>
      <c r="B69" s="95"/>
      <c r="C69" s="95"/>
      <c r="D69" s="95"/>
      <c r="E69" s="95"/>
      <c r="F69" s="96"/>
      <c r="G69" s="94"/>
      <c r="H69" s="94"/>
      <c r="I69" s="94"/>
    </row>
    <row r="70" spans="1:9" x14ac:dyDescent="0.3">
      <c r="A70" s="95"/>
      <c r="B70" s="95"/>
      <c r="C70" s="95"/>
      <c r="D70" s="95"/>
      <c r="E70" s="95"/>
      <c r="F70" s="96"/>
      <c r="G70" s="94"/>
      <c r="H70" s="94"/>
      <c r="I70" s="94"/>
    </row>
    <row r="71" spans="1:9" x14ac:dyDescent="0.3">
      <c r="A71" s="95"/>
      <c r="B71" s="95"/>
      <c r="C71" s="95"/>
      <c r="D71" s="95"/>
      <c r="E71" s="95"/>
      <c r="F71" s="96"/>
      <c r="G71" s="94"/>
      <c r="H71" s="94"/>
      <c r="I71" s="94"/>
    </row>
    <row r="72" spans="1:9" x14ac:dyDescent="0.3">
      <c r="A72" s="95"/>
      <c r="B72" s="95"/>
      <c r="C72" s="95"/>
      <c r="D72" s="95"/>
      <c r="E72" s="95"/>
      <c r="F72" s="96"/>
      <c r="G72" s="94"/>
      <c r="H72" s="94"/>
      <c r="I72" s="94"/>
    </row>
    <row r="73" spans="1:9" x14ac:dyDescent="0.3">
      <c r="A73" s="95"/>
      <c r="B73" s="95"/>
      <c r="C73" s="95"/>
      <c r="D73" s="95"/>
      <c r="E73" s="95"/>
      <c r="F73" s="96"/>
      <c r="G73" s="94"/>
      <c r="H73" s="94"/>
      <c r="I73" s="94"/>
    </row>
    <row r="74" spans="1:9" x14ac:dyDescent="0.3">
      <c r="A74" s="95"/>
      <c r="B74" s="95"/>
      <c r="C74" s="95"/>
      <c r="D74" s="95"/>
      <c r="E74" s="95"/>
      <c r="F74" s="96"/>
      <c r="G74" s="94"/>
      <c r="H74" s="94"/>
      <c r="I74" s="94"/>
    </row>
    <row r="75" spans="1:9" x14ac:dyDescent="0.3">
      <c r="A75" s="95"/>
      <c r="B75" s="95"/>
      <c r="C75" s="95"/>
      <c r="D75" s="95"/>
      <c r="E75" s="95"/>
      <c r="F75" s="96"/>
      <c r="G75" s="94"/>
      <c r="H75" s="94"/>
      <c r="I75" s="94"/>
    </row>
    <row r="76" spans="1:9" x14ac:dyDescent="0.3">
      <c r="A76" s="95"/>
      <c r="B76" s="95"/>
      <c r="C76" s="95"/>
      <c r="D76" s="95"/>
      <c r="E76" s="95"/>
      <c r="F76" s="96"/>
      <c r="G76" s="94"/>
      <c r="H76" s="94"/>
      <c r="I76" s="94"/>
    </row>
    <row r="77" spans="1:9" x14ac:dyDescent="0.3">
      <c r="A77" s="95"/>
      <c r="B77" s="95"/>
      <c r="C77" s="95"/>
      <c r="D77" s="95"/>
      <c r="E77" s="95"/>
      <c r="F77" s="96"/>
      <c r="G77" s="94"/>
      <c r="H77" s="94"/>
      <c r="I77" s="94"/>
    </row>
    <row r="78" spans="1:9" x14ac:dyDescent="0.3">
      <c r="A78" s="95"/>
      <c r="B78" s="95"/>
      <c r="C78" s="95"/>
      <c r="D78" s="95"/>
      <c r="E78" s="95"/>
      <c r="F78" s="96"/>
      <c r="G78" s="94"/>
      <c r="H78" s="94"/>
      <c r="I78" s="94"/>
    </row>
    <row r="79" spans="1:9" x14ac:dyDescent="0.3">
      <c r="A79" s="95"/>
      <c r="B79" s="95"/>
      <c r="C79" s="95"/>
      <c r="D79" s="95"/>
      <c r="E79" s="95"/>
      <c r="F79" s="96"/>
      <c r="G79" s="94"/>
      <c r="H79" s="94"/>
      <c r="I79" s="94"/>
    </row>
    <row r="80" spans="1:9" x14ac:dyDescent="0.3">
      <c r="A80" s="95"/>
      <c r="B80" s="95"/>
      <c r="C80" s="95"/>
      <c r="D80" s="95"/>
      <c r="E80" s="95"/>
      <c r="F80" s="96"/>
      <c r="G80" s="94"/>
      <c r="H80" s="94"/>
      <c r="I80" s="94"/>
    </row>
    <row r="81" spans="1:9" x14ac:dyDescent="0.3">
      <c r="A81" s="95"/>
      <c r="B81" s="95"/>
      <c r="C81" s="95"/>
      <c r="D81" s="95"/>
      <c r="E81" s="95"/>
      <c r="F81" s="96"/>
      <c r="G81" s="94"/>
      <c r="H81" s="94"/>
      <c r="I81" s="94"/>
    </row>
    <row r="82" spans="1:9" x14ac:dyDescent="0.3">
      <c r="A82" s="95"/>
      <c r="B82" s="95"/>
      <c r="C82" s="95"/>
      <c r="D82" s="95"/>
      <c r="E82" s="95"/>
      <c r="F82" s="96"/>
      <c r="G82" s="94"/>
      <c r="H82" s="94"/>
      <c r="I82" s="94"/>
    </row>
    <row r="83" spans="1:9" x14ac:dyDescent="0.3">
      <c r="A83" s="95"/>
      <c r="B83" s="95"/>
      <c r="C83" s="95"/>
      <c r="D83" s="95"/>
      <c r="E83" s="95"/>
      <c r="F83" s="96"/>
      <c r="G83" s="94"/>
      <c r="H83" s="94"/>
      <c r="I83" s="94"/>
    </row>
    <row r="84" spans="1:9" x14ac:dyDescent="0.3">
      <c r="A84" s="95"/>
      <c r="B84" s="95"/>
      <c r="C84" s="95"/>
      <c r="D84" s="95"/>
      <c r="E84" s="95"/>
      <c r="F84" s="96"/>
      <c r="G84" s="94"/>
      <c r="H84" s="94"/>
      <c r="I84" s="94"/>
    </row>
    <row r="85" spans="1:9" x14ac:dyDescent="0.3">
      <c r="A85" s="95"/>
      <c r="B85" s="95"/>
      <c r="C85" s="95"/>
      <c r="D85" s="95"/>
      <c r="E85" s="95"/>
      <c r="F85" s="96"/>
      <c r="G85" s="94"/>
      <c r="H85" s="94"/>
      <c r="I85" s="94"/>
    </row>
    <row r="86" spans="1:9" x14ac:dyDescent="0.3">
      <c r="A86" s="95"/>
      <c r="B86" s="95"/>
      <c r="C86" s="95"/>
      <c r="D86" s="95"/>
      <c r="E86" s="95"/>
      <c r="F86" s="96"/>
      <c r="G86" s="94"/>
      <c r="H86" s="94"/>
      <c r="I86" s="94"/>
    </row>
    <row r="87" spans="1:9" x14ac:dyDescent="0.3">
      <c r="A87" s="95"/>
      <c r="B87" s="95"/>
      <c r="C87" s="95"/>
      <c r="D87" s="95"/>
      <c r="E87" s="95"/>
      <c r="F87" s="96"/>
      <c r="G87" s="94"/>
      <c r="H87" s="94"/>
      <c r="I87" s="94"/>
    </row>
    <row r="88" spans="1:9" x14ac:dyDescent="0.3">
      <c r="A88" s="95"/>
      <c r="B88" s="95"/>
      <c r="C88" s="95"/>
      <c r="D88" s="95"/>
      <c r="E88" s="95"/>
      <c r="F88" s="96"/>
      <c r="G88" s="94"/>
      <c r="H88" s="94"/>
      <c r="I88" s="94"/>
    </row>
    <row r="89" spans="1:9" x14ac:dyDescent="0.3">
      <c r="A89" s="95"/>
      <c r="B89" s="95"/>
      <c r="C89" s="95"/>
      <c r="D89" s="95"/>
      <c r="E89" s="95"/>
      <c r="F89" s="96"/>
      <c r="G89" s="94"/>
      <c r="H89" s="94"/>
      <c r="I89" s="94"/>
    </row>
    <row r="90" spans="1:9" x14ac:dyDescent="0.3">
      <c r="A90" s="95"/>
      <c r="B90" s="95"/>
      <c r="C90" s="95"/>
      <c r="D90" s="95"/>
      <c r="E90" s="95"/>
      <c r="F90" s="96"/>
      <c r="G90" s="94"/>
      <c r="H90" s="94"/>
      <c r="I90" s="94"/>
    </row>
    <row r="91" spans="1:9" x14ac:dyDescent="0.3">
      <c r="A91" s="95"/>
      <c r="B91" s="95"/>
      <c r="C91" s="95"/>
      <c r="D91" s="95"/>
      <c r="E91" s="95"/>
      <c r="F91" s="96"/>
      <c r="G91" s="94"/>
      <c r="H91" s="94"/>
      <c r="I91" s="94"/>
    </row>
    <row r="92" spans="1:9" x14ac:dyDescent="0.3">
      <c r="A92" s="95"/>
      <c r="B92" s="95"/>
      <c r="C92" s="95"/>
      <c r="D92" s="95"/>
      <c r="E92" s="95"/>
      <c r="F92" s="96"/>
      <c r="G92" s="94"/>
      <c r="H92" s="94"/>
      <c r="I92" s="94"/>
    </row>
    <row r="93" spans="1:9" x14ac:dyDescent="0.3">
      <c r="A93" s="95"/>
      <c r="B93" s="95"/>
      <c r="C93" s="95"/>
      <c r="D93" s="95"/>
      <c r="E93" s="95"/>
      <c r="F93" s="96"/>
      <c r="G93" s="94"/>
      <c r="H93" s="94"/>
      <c r="I93" s="94"/>
    </row>
    <row r="94" spans="1:9" x14ac:dyDescent="0.3">
      <c r="A94" s="95"/>
      <c r="B94" s="95"/>
      <c r="C94" s="95"/>
      <c r="D94" s="95"/>
      <c r="E94" s="95"/>
      <c r="F94" s="96"/>
      <c r="G94" s="94"/>
      <c r="H94" s="94"/>
      <c r="I94" s="94"/>
    </row>
    <row r="95" spans="1:9" ht="15.6" x14ac:dyDescent="0.3">
      <c r="C95" s="185" t="s">
        <v>23</v>
      </c>
      <c r="D95" s="185"/>
      <c r="E95" s="185"/>
      <c r="F95" s="13">
        <f>SUM(F4:F94)</f>
        <v>0</v>
      </c>
    </row>
    <row r="96" spans="1:9" x14ac:dyDescent="0.3">
      <c r="A96" s="94"/>
      <c r="B96" s="199"/>
      <c r="C96" s="199"/>
      <c r="D96" s="94"/>
      <c r="E96" s="94"/>
      <c r="F96" s="94"/>
      <c r="G96" s="94"/>
      <c r="H96" s="94"/>
      <c r="I96" s="94"/>
    </row>
    <row r="97" spans="1:9" x14ac:dyDescent="0.3">
      <c r="A97" s="94"/>
      <c r="B97" s="197"/>
      <c r="C97" s="197"/>
      <c r="D97" s="94"/>
      <c r="E97" s="94"/>
      <c r="F97" s="94"/>
      <c r="G97" s="94"/>
      <c r="H97" s="94"/>
      <c r="I97" s="94"/>
    </row>
    <row r="98" spans="1:9" x14ac:dyDescent="0.3">
      <c r="A98" s="94"/>
      <c r="B98" s="197"/>
      <c r="C98" s="197"/>
      <c r="D98" s="94"/>
      <c r="E98" s="94"/>
      <c r="F98" s="94"/>
      <c r="G98" s="94"/>
      <c r="H98" s="94"/>
      <c r="I98" s="94"/>
    </row>
    <row r="99" spans="1:9" x14ac:dyDescent="0.3">
      <c r="A99" s="94"/>
      <c r="B99" s="197"/>
      <c r="C99" s="197"/>
      <c r="D99" s="94"/>
      <c r="E99" s="94"/>
      <c r="F99" s="94"/>
      <c r="G99" s="94"/>
      <c r="H99" s="94"/>
      <c r="I99" s="94"/>
    </row>
  </sheetData>
  <mergeCells count="7">
    <mergeCell ref="B99:C99"/>
    <mergeCell ref="C95:E95"/>
    <mergeCell ref="A1:H1"/>
    <mergeCell ref="A2:H2"/>
    <mergeCell ref="B96:C96"/>
    <mergeCell ref="B97:C97"/>
    <mergeCell ref="B98:C9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9E8D2-584B-47C7-85E8-CE7CF73FA41F}">
  <dimension ref="A1:R51"/>
  <sheetViews>
    <sheetView workbookViewId="0">
      <selection activeCell="A2" sqref="A2:J2"/>
    </sheetView>
  </sheetViews>
  <sheetFormatPr defaultRowHeight="14.4" x14ac:dyDescent="0.3"/>
  <cols>
    <col min="1" max="1" width="14.77734375" customWidth="1"/>
    <col min="2" max="2" width="28.44140625" bestFit="1" customWidth="1"/>
    <col min="3" max="3" width="34.21875" bestFit="1" customWidth="1"/>
    <col min="4" max="4" width="35.5546875" bestFit="1" customWidth="1"/>
    <col min="5" max="5" width="42.33203125" bestFit="1" customWidth="1"/>
    <col min="6" max="6" width="13.21875" customWidth="1"/>
    <col min="7" max="7" width="16" customWidth="1"/>
    <col min="8" max="8" width="14" customWidth="1"/>
    <col min="9" max="9" width="10.44140625" customWidth="1"/>
    <col min="10" max="10" width="12.5546875" customWidth="1"/>
    <col min="11" max="11" width="5.88671875" customWidth="1"/>
    <col min="12" max="12" width="14.109375" customWidth="1"/>
    <col min="13" max="13" width="42.33203125" bestFit="1" customWidth="1"/>
    <col min="14" max="14" width="15" bestFit="1" customWidth="1"/>
    <col min="15" max="15" width="15.21875" bestFit="1" customWidth="1"/>
    <col min="16" max="16" width="12.6640625" bestFit="1" customWidth="1"/>
    <col min="17" max="17" width="11.21875" customWidth="1"/>
    <col min="18" max="18" width="12.77734375" customWidth="1"/>
  </cols>
  <sheetData>
    <row r="1" spans="1:18" ht="23.4" x14ac:dyDescent="0.3">
      <c r="A1" s="198" t="s">
        <v>556</v>
      </c>
      <c r="B1" s="198"/>
      <c r="C1" s="198"/>
      <c r="D1" s="198"/>
      <c r="E1" s="198"/>
      <c r="F1" s="198"/>
      <c r="G1" s="198"/>
      <c r="H1" s="198"/>
      <c r="I1" s="198"/>
      <c r="J1" s="198"/>
      <c r="K1" s="104"/>
      <c r="L1" s="104"/>
      <c r="M1" s="104"/>
      <c r="N1" s="104"/>
      <c r="O1" s="104"/>
      <c r="P1" s="104"/>
      <c r="Q1" s="104"/>
      <c r="R1" s="104"/>
    </row>
    <row r="2" spans="1:18" ht="65.400000000000006" customHeight="1" x14ac:dyDescent="0.3">
      <c r="A2" s="200" t="s">
        <v>469</v>
      </c>
      <c r="B2" s="200"/>
      <c r="C2" s="200"/>
      <c r="D2" s="200"/>
      <c r="E2" s="200"/>
      <c r="F2" s="200"/>
      <c r="G2" s="200"/>
      <c r="H2" s="200"/>
      <c r="I2" s="200"/>
      <c r="J2" s="200"/>
      <c r="K2" s="104"/>
      <c r="L2" s="104"/>
      <c r="M2" s="104"/>
      <c r="N2" s="104"/>
      <c r="O2" s="104"/>
      <c r="P2" s="104"/>
      <c r="Q2" s="104"/>
      <c r="R2" s="104"/>
    </row>
    <row r="3" spans="1:18" ht="43.2" x14ac:dyDescent="0.3">
      <c r="A3" s="154" t="s">
        <v>3</v>
      </c>
      <c r="B3" s="154" t="s">
        <v>48</v>
      </c>
      <c r="C3" s="154" t="s">
        <v>6</v>
      </c>
      <c r="D3" s="154" t="s">
        <v>49</v>
      </c>
      <c r="E3" s="154" t="s">
        <v>50</v>
      </c>
      <c r="F3" s="154" t="s">
        <v>470</v>
      </c>
      <c r="G3" s="154" t="s">
        <v>553</v>
      </c>
      <c r="H3" s="154" t="s">
        <v>551</v>
      </c>
      <c r="I3" s="154" t="s">
        <v>471</v>
      </c>
      <c r="J3" s="154" t="s">
        <v>552</v>
      </c>
      <c r="K3" s="155"/>
      <c r="L3" s="154" t="s">
        <v>554</v>
      </c>
      <c r="M3" s="154" t="s">
        <v>6</v>
      </c>
      <c r="N3" s="154" t="s">
        <v>28</v>
      </c>
      <c r="O3" s="154" t="s">
        <v>4</v>
      </c>
      <c r="P3" s="154" t="s">
        <v>551</v>
      </c>
      <c r="Q3" s="154" t="s">
        <v>471</v>
      </c>
      <c r="R3" s="154" t="s">
        <v>555</v>
      </c>
    </row>
    <row r="4" spans="1:18" x14ac:dyDescent="0.3">
      <c r="A4" s="156" t="s">
        <v>472</v>
      </c>
      <c r="B4" s="156" t="s">
        <v>473</v>
      </c>
      <c r="C4" s="156" t="s">
        <v>474</v>
      </c>
      <c r="D4" s="156" t="s">
        <v>475</v>
      </c>
      <c r="E4" s="156" t="s">
        <v>476</v>
      </c>
      <c r="F4" s="156">
        <v>4.43</v>
      </c>
      <c r="G4" s="156">
        <v>7.9</v>
      </c>
      <c r="H4" s="157">
        <v>129938</v>
      </c>
      <c r="I4" s="157">
        <v>24116.49</v>
      </c>
      <c r="J4" s="158">
        <v>45342</v>
      </c>
      <c r="K4" s="104"/>
      <c r="L4" s="156" t="s">
        <v>472</v>
      </c>
      <c r="M4" s="156" t="s">
        <v>474</v>
      </c>
      <c r="N4" s="156" t="s">
        <v>101</v>
      </c>
      <c r="O4" s="156" t="s">
        <v>15</v>
      </c>
      <c r="P4" s="157">
        <v>129938</v>
      </c>
      <c r="Q4" s="157">
        <v>24116.49</v>
      </c>
      <c r="R4" s="156">
        <v>95</v>
      </c>
    </row>
    <row r="5" spans="1:18" x14ac:dyDescent="0.3">
      <c r="A5" s="156" t="s">
        <v>477</v>
      </c>
      <c r="B5" s="156" t="s">
        <v>473</v>
      </c>
      <c r="C5" s="156" t="s">
        <v>478</v>
      </c>
      <c r="D5" s="156" t="s">
        <v>479</v>
      </c>
      <c r="E5" s="156" t="s">
        <v>480</v>
      </c>
      <c r="F5" s="156">
        <v>3.55</v>
      </c>
      <c r="G5" s="156">
        <v>3.9</v>
      </c>
      <c r="H5" s="157">
        <v>233036.27</v>
      </c>
      <c r="I5" s="157">
        <v>21625.77</v>
      </c>
      <c r="J5" s="158">
        <v>45331</v>
      </c>
      <c r="K5" s="104"/>
      <c r="L5" s="156" t="s">
        <v>477</v>
      </c>
      <c r="M5" s="156" t="s">
        <v>478</v>
      </c>
      <c r="N5" s="156" t="s">
        <v>101</v>
      </c>
      <c r="O5" s="156" t="s">
        <v>15</v>
      </c>
      <c r="P5" s="157">
        <v>233036.27</v>
      </c>
      <c r="Q5" s="157">
        <v>21625.77</v>
      </c>
      <c r="R5" s="156">
        <v>47</v>
      </c>
    </row>
    <row r="6" spans="1:18" x14ac:dyDescent="0.3">
      <c r="A6" s="156" t="s">
        <v>481</v>
      </c>
      <c r="B6" s="156" t="s">
        <v>473</v>
      </c>
      <c r="C6" s="156" t="s">
        <v>482</v>
      </c>
      <c r="D6" s="156" t="s">
        <v>483</v>
      </c>
      <c r="E6" s="156" t="s">
        <v>480</v>
      </c>
      <c r="F6" s="156">
        <v>23.76</v>
      </c>
      <c r="G6" s="156">
        <v>5.9</v>
      </c>
      <c r="H6" s="157">
        <v>227424</v>
      </c>
      <c r="I6" s="157">
        <v>31657.42</v>
      </c>
      <c r="J6" s="158">
        <v>45342</v>
      </c>
      <c r="K6" s="104"/>
      <c r="L6" s="156" t="s">
        <v>481</v>
      </c>
      <c r="M6" s="156" t="s">
        <v>482</v>
      </c>
      <c r="N6" s="156" t="s">
        <v>484</v>
      </c>
      <c r="O6" s="156" t="s">
        <v>14</v>
      </c>
      <c r="P6" s="157">
        <v>227424</v>
      </c>
      <c r="Q6" s="157">
        <v>31657.42</v>
      </c>
      <c r="R6" s="156">
        <v>71</v>
      </c>
    </row>
    <row r="7" spans="1:18" x14ac:dyDescent="0.3">
      <c r="A7" s="156" t="s">
        <v>485</v>
      </c>
      <c r="B7" s="156" t="s">
        <v>473</v>
      </c>
      <c r="C7" s="156" t="s">
        <v>478</v>
      </c>
      <c r="D7" s="156" t="s">
        <v>486</v>
      </c>
      <c r="E7" s="156" t="s">
        <v>480</v>
      </c>
      <c r="F7" s="156">
        <v>10.55</v>
      </c>
      <c r="G7" s="156">
        <v>8.3000000000000007</v>
      </c>
      <c r="H7" s="157">
        <v>98430.22</v>
      </c>
      <c r="I7" s="157">
        <v>19220.14</v>
      </c>
      <c r="J7" s="158">
        <v>45331</v>
      </c>
      <c r="K7" s="104"/>
      <c r="L7" s="156" t="s">
        <v>485</v>
      </c>
      <c r="M7" s="156" t="s">
        <v>478</v>
      </c>
      <c r="N7" s="156" t="s">
        <v>487</v>
      </c>
      <c r="O7" s="156" t="s">
        <v>15</v>
      </c>
      <c r="P7" s="157">
        <v>98430.22</v>
      </c>
      <c r="Q7" s="157">
        <v>19220.14</v>
      </c>
      <c r="R7" s="156">
        <v>100</v>
      </c>
    </row>
    <row r="8" spans="1:18" x14ac:dyDescent="0.3">
      <c r="A8" s="156" t="s">
        <v>488</v>
      </c>
      <c r="B8" s="156" t="s">
        <v>473</v>
      </c>
      <c r="C8" s="156" t="s">
        <v>478</v>
      </c>
      <c r="D8" s="156" t="s">
        <v>489</v>
      </c>
      <c r="E8" s="156" t="s">
        <v>480</v>
      </c>
      <c r="F8" s="156">
        <v>25.47</v>
      </c>
      <c r="G8" s="156">
        <v>2.8</v>
      </c>
      <c r="H8" s="157">
        <v>142382.74</v>
      </c>
      <c r="I8" s="157">
        <v>9634.57</v>
      </c>
      <c r="J8" s="158">
        <v>45372</v>
      </c>
      <c r="K8" s="104"/>
      <c r="L8" s="156" t="s">
        <v>488</v>
      </c>
      <c r="M8" s="156" t="s">
        <v>478</v>
      </c>
      <c r="N8" s="156" t="s">
        <v>286</v>
      </c>
      <c r="O8" s="156" t="s">
        <v>15</v>
      </c>
      <c r="P8" s="157">
        <v>142382.74</v>
      </c>
      <c r="Q8" s="157">
        <v>9634.57</v>
      </c>
      <c r="R8" s="156">
        <v>34</v>
      </c>
    </row>
    <row r="9" spans="1:18" x14ac:dyDescent="0.3">
      <c r="A9" s="156" t="s">
        <v>490</v>
      </c>
      <c r="B9" s="156" t="s">
        <v>473</v>
      </c>
      <c r="C9" s="156" t="s">
        <v>478</v>
      </c>
      <c r="D9" s="156" t="s">
        <v>491</v>
      </c>
      <c r="E9" s="156" t="s">
        <v>480</v>
      </c>
      <c r="F9" s="156">
        <v>26.64</v>
      </c>
      <c r="G9" s="156">
        <v>3.1</v>
      </c>
      <c r="H9" s="157">
        <v>209159.09</v>
      </c>
      <c r="I9" s="157">
        <v>15366.22</v>
      </c>
      <c r="J9" s="158">
        <v>45331</v>
      </c>
      <c r="K9" s="104"/>
      <c r="L9" s="156" t="s">
        <v>490</v>
      </c>
      <c r="M9" s="156" t="s">
        <v>478</v>
      </c>
      <c r="N9" s="156" t="s">
        <v>461</v>
      </c>
      <c r="O9" s="156" t="s">
        <v>15</v>
      </c>
      <c r="P9" s="157">
        <v>209159.09</v>
      </c>
      <c r="Q9" s="157">
        <v>15366.22</v>
      </c>
      <c r="R9" s="156">
        <v>37</v>
      </c>
    </row>
    <row r="10" spans="1:18" x14ac:dyDescent="0.3">
      <c r="A10" s="156" t="s">
        <v>492</v>
      </c>
      <c r="B10" s="156" t="s">
        <v>473</v>
      </c>
      <c r="C10" s="156" t="s">
        <v>493</v>
      </c>
      <c r="D10" s="156" t="s">
        <v>494</v>
      </c>
      <c r="E10" s="156" t="s">
        <v>480</v>
      </c>
      <c r="F10" s="156">
        <v>44.66</v>
      </c>
      <c r="G10" s="156">
        <v>7.4</v>
      </c>
      <c r="H10" s="157">
        <v>135127.96</v>
      </c>
      <c r="I10" s="157">
        <v>23512.27</v>
      </c>
      <c r="J10" s="158">
        <v>45323</v>
      </c>
      <c r="K10" s="104"/>
      <c r="L10" s="156" t="s">
        <v>492</v>
      </c>
      <c r="M10" s="156" t="s">
        <v>493</v>
      </c>
      <c r="N10" s="156" t="s">
        <v>495</v>
      </c>
      <c r="O10" s="156" t="s">
        <v>14</v>
      </c>
      <c r="P10" s="157">
        <v>135127.96</v>
      </c>
      <c r="Q10" s="157">
        <v>23512.27</v>
      </c>
      <c r="R10" s="156">
        <v>89</v>
      </c>
    </row>
    <row r="11" spans="1:18" x14ac:dyDescent="0.3">
      <c r="A11" s="156" t="s">
        <v>496</v>
      </c>
      <c r="B11" s="156" t="s">
        <v>473</v>
      </c>
      <c r="C11" s="156" t="s">
        <v>497</v>
      </c>
      <c r="D11" s="156" t="s">
        <v>498</v>
      </c>
      <c r="E11" s="156" t="s">
        <v>480</v>
      </c>
      <c r="F11" s="156">
        <v>11.58</v>
      </c>
      <c r="G11" s="156">
        <v>9.4</v>
      </c>
      <c r="H11" s="157">
        <v>401816.8</v>
      </c>
      <c r="I11" s="157">
        <v>88560.42</v>
      </c>
      <c r="J11" s="158">
        <v>45342</v>
      </c>
      <c r="K11" s="104"/>
      <c r="L11" s="156" t="s">
        <v>496</v>
      </c>
      <c r="M11" s="156" t="s">
        <v>497</v>
      </c>
      <c r="N11" s="156" t="s">
        <v>499</v>
      </c>
      <c r="O11" s="156" t="s">
        <v>15</v>
      </c>
      <c r="P11" s="157">
        <v>401816.8</v>
      </c>
      <c r="Q11" s="157">
        <v>88560.42</v>
      </c>
      <c r="R11" s="156">
        <v>113</v>
      </c>
    </row>
    <row r="12" spans="1:18" x14ac:dyDescent="0.3">
      <c r="A12" s="156" t="s">
        <v>500</v>
      </c>
      <c r="B12" s="156" t="s">
        <v>473</v>
      </c>
      <c r="C12" s="156" t="s">
        <v>501</v>
      </c>
      <c r="D12" s="156" t="s">
        <v>502</v>
      </c>
      <c r="E12" s="156" t="s">
        <v>480</v>
      </c>
      <c r="F12" s="156">
        <v>7.33</v>
      </c>
      <c r="G12" s="156">
        <v>7.5</v>
      </c>
      <c r="H12" s="157">
        <v>212402.8</v>
      </c>
      <c r="I12" s="157">
        <v>37368.730000000003</v>
      </c>
      <c r="J12" s="158">
        <v>45342</v>
      </c>
      <c r="K12" s="104"/>
      <c r="L12" s="156" t="s">
        <v>500</v>
      </c>
      <c r="M12" s="156" t="s">
        <v>501</v>
      </c>
      <c r="N12" s="156" t="s">
        <v>187</v>
      </c>
      <c r="O12" s="156" t="s">
        <v>15</v>
      </c>
      <c r="P12" s="157">
        <v>212402.8</v>
      </c>
      <c r="Q12" s="157">
        <v>37368.730000000003</v>
      </c>
      <c r="R12" s="156">
        <v>90</v>
      </c>
    </row>
    <row r="13" spans="1:18" x14ac:dyDescent="0.3">
      <c r="A13" s="156" t="s">
        <v>503</v>
      </c>
      <c r="B13" s="156" t="s">
        <v>473</v>
      </c>
      <c r="C13" s="156" t="s">
        <v>478</v>
      </c>
      <c r="D13" s="156" t="s">
        <v>504</v>
      </c>
      <c r="E13" s="156" t="s">
        <v>480</v>
      </c>
      <c r="F13" s="156">
        <v>28.25</v>
      </c>
      <c r="G13" s="156">
        <v>7.6</v>
      </c>
      <c r="H13" s="157">
        <v>150000</v>
      </c>
      <c r="I13" s="157">
        <v>26680</v>
      </c>
      <c r="J13" s="158">
        <v>45331</v>
      </c>
      <c r="K13" s="104"/>
      <c r="L13" s="156" t="s">
        <v>503</v>
      </c>
      <c r="M13" s="156" t="s">
        <v>478</v>
      </c>
      <c r="N13" s="156" t="s">
        <v>101</v>
      </c>
      <c r="O13" s="156" t="s">
        <v>15</v>
      </c>
      <c r="P13" s="157">
        <v>150000</v>
      </c>
      <c r="Q13" s="157">
        <v>26680</v>
      </c>
      <c r="R13" s="156">
        <v>91</v>
      </c>
    </row>
    <row r="14" spans="1:18" x14ac:dyDescent="0.3">
      <c r="A14" s="156" t="s">
        <v>505</v>
      </c>
      <c r="B14" s="156" t="s">
        <v>506</v>
      </c>
      <c r="C14" s="156" t="s">
        <v>478</v>
      </c>
      <c r="D14" s="156" t="s">
        <v>507</v>
      </c>
      <c r="E14" s="156" t="s">
        <v>480</v>
      </c>
      <c r="F14" s="156">
        <v>16.739999999999998</v>
      </c>
      <c r="G14" s="156">
        <v>7.9</v>
      </c>
      <c r="H14" s="157">
        <v>73922.77</v>
      </c>
      <c r="I14" s="157">
        <v>13720.07</v>
      </c>
      <c r="J14" s="158">
        <v>45331</v>
      </c>
      <c r="K14" s="104"/>
      <c r="L14" s="156" t="s">
        <v>505</v>
      </c>
      <c r="M14" s="156" t="s">
        <v>478</v>
      </c>
      <c r="N14" s="156" t="s">
        <v>286</v>
      </c>
      <c r="O14" s="156" t="s">
        <v>15</v>
      </c>
      <c r="P14" s="157">
        <v>73922.77</v>
      </c>
      <c r="Q14" s="157">
        <v>13720.07</v>
      </c>
      <c r="R14" s="156">
        <v>95</v>
      </c>
    </row>
    <row r="15" spans="1:18" x14ac:dyDescent="0.3">
      <c r="A15" s="156" t="s">
        <v>508</v>
      </c>
      <c r="B15" s="156" t="s">
        <v>473</v>
      </c>
      <c r="C15" s="156" t="s">
        <v>509</v>
      </c>
      <c r="D15" s="156" t="s">
        <v>510</v>
      </c>
      <c r="E15" s="156" t="s">
        <v>511</v>
      </c>
      <c r="F15" s="156">
        <v>10.88</v>
      </c>
      <c r="G15" s="156">
        <v>8</v>
      </c>
      <c r="H15" s="157">
        <v>29226.1</v>
      </c>
      <c r="I15" s="157">
        <v>6836.96</v>
      </c>
      <c r="J15" s="158">
        <v>45342</v>
      </c>
      <c r="K15" s="104"/>
      <c r="L15" s="156" t="s">
        <v>508</v>
      </c>
      <c r="M15" s="156" t="s">
        <v>509</v>
      </c>
      <c r="N15" s="156" t="s">
        <v>512</v>
      </c>
      <c r="O15" s="156" t="s">
        <v>12</v>
      </c>
      <c r="P15" s="157">
        <v>121469.03</v>
      </c>
      <c r="Q15" s="157">
        <v>28415.65</v>
      </c>
      <c r="R15" s="156">
        <v>120</v>
      </c>
    </row>
    <row r="16" spans="1:18" x14ac:dyDescent="0.3">
      <c r="A16" s="156" t="s">
        <v>508</v>
      </c>
      <c r="B16" s="156" t="s">
        <v>473</v>
      </c>
      <c r="C16" s="156" t="s">
        <v>509</v>
      </c>
      <c r="D16" s="156" t="s">
        <v>510</v>
      </c>
      <c r="E16" s="156" t="s">
        <v>480</v>
      </c>
      <c r="F16" s="156">
        <v>6.8</v>
      </c>
      <c r="G16" s="156">
        <v>9.5</v>
      </c>
      <c r="H16" s="157">
        <v>79924</v>
      </c>
      <c r="I16" s="157">
        <v>18696.89</v>
      </c>
      <c r="J16" s="158">
        <v>45342</v>
      </c>
      <c r="K16" s="104"/>
      <c r="L16" s="156" t="s">
        <v>513</v>
      </c>
      <c r="M16" s="156" t="s">
        <v>514</v>
      </c>
      <c r="N16" s="156" t="s">
        <v>515</v>
      </c>
      <c r="O16" s="156" t="s">
        <v>14</v>
      </c>
      <c r="P16" s="157">
        <v>459190.16</v>
      </c>
      <c r="Q16" s="157">
        <v>42612.85</v>
      </c>
      <c r="R16" s="156">
        <v>47</v>
      </c>
    </row>
    <row r="17" spans="1:18" x14ac:dyDescent="0.3">
      <c r="A17" s="156" t="s">
        <v>508</v>
      </c>
      <c r="B17" s="156" t="s">
        <v>473</v>
      </c>
      <c r="C17" s="156" t="s">
        <v>509</v>
      </c>
      <c r="D17" s="156" t="s">
        <v>510</v>
      </c>
      <c r="E17" s="156" t="s">
        <v>516</v>
      </c>
      <c r="F17" s="156">
        <v>7.41</v>
      </c>
      <c r="G17" s="156">
        <v>18</v>
      </c>
      <c r="H17" s="157">
        <v>12318.93</v>
      </c>
      <c r="I17" s="157">
        <v>2881.81</v>
      </c>
      <c r="J17" s="158">
        <v>45342</v>
      </c>
      <c r="K17" s="104"/>
      <c r="L17" s="156" t="s">
        <v>517</v>
      </c>
      <c r="M17" s="156" t="s">
        <v>258</v>
      </c>
      <c r="N17" s="156" t="s">
        <v>518</v>
      </c>
      <c r="O17" s="156" t="s">
        <v>17</v>
      </c>
      <c r="P17" s="157">
        <v>341889.2</v>
      </c>
      <c r="Q17" s="157">
        <v>45608.02</v>
      </c>
      <c r="R17" s="156">
        <v>68</v>
      </c>
    </row>
    <row r="18" spans="1:18" x14ac:dyDescent="0.3">
      <c r="A18" s="156" t="s">
        <v>513</v>
      </c>
      <c r="B18" s="156" t="s">
        <v>473</v>
      </c>
      <c r="C18" s="156" t="s">
        <v>514</v>
      </c>
      <c r="D18" s="156" t="s">
        <v>519</v>
      </c>
      <c r="E18" s="156" t="s">
        <v>480</v>
      </c>
      <c r="F18" s="156">
        <v>2.99</v>
      </c>
      <c r="G18" s="156">
        <v>3.9</v>
      </c>
      <c r="H18" s="157">
        <v>459190.16</v>
      </c>
      <c r="I18" s="157">
        <v>42612.85</v>
      </c>
      <c r="J18" s="158">
        <v>45342</v>
      </c>
      <c r="K18" s="104"/>
      <c r="L18" s="156" t="s">
        <v>520</v>
      </c>
      <c r="M18" s="156" t="s">
        <v>521</v>
      </c>
      <c r="N18" s="156" t="s">
        <v>522</v>
      </c>
      <c r="O18" s="156" t="s">
        <v>15</v>
      </c>
      <c r="P18" s="157">
        <v>89276.95</v>
      </c>
      <c r="Q18" s="157">
        <v>20884.849999999999</v>
      </c>
      <c r="R18" s="156">
        <v>120</v>
      </c>
    </row>
    <row r="19" spans="1:18" x14ac:dyDescent="0.3">
      <c r="A19" s="156" t="s">
        <v>517</v>
      </c>
      <c r="B19" s="156" t="s">
        <v>523</v>
      </c>
      <c r="C19" s="156" t="s">
        <v>258</v>
      </c>
      <c r="D19" s="156" t="s">
        <v>524</v>
      </c>
      <c r="E19" s="156" t="s">
        <v>480</v>
      </c>
      <c r="F19" s="156">
        <v>196.46</v>
      </c>
      <c r="G19" s="156">
        <v>5.7</v>
      </c>
      <c r="H19" s="157">
        <v>170755.20000000001</v>
      </c>
      <c r="I19" s="157">
        <v>22778.74</v>
      </c>
      <c r="J19" s="158">
        <v>45342</v>
      </c>
      <c r="K19" s="104"/>
      <c r="L19" s="156" t="s">
        <v>525</v>
      </c>
      <c r="M19" s="156" t="s">
        <v>526</v>
      </c>
      <c r="N19" s="156" t="s">
        <v>16</v>
      </c>
      <c r="O19" s="156" t="s">
        <v>16</v>
      </c>
      <c r="P19" s="157">
        <v>73260.429999999993</v>
      </c>
      <c r="Q19" s="157">
        <v>9914.58</v>
      </c>
      <c r="R19" s="156">
        <v>69</v>
      </c>
    </row>
    <row r="20" spans="1:18" ht="15.6" x14ac:dyDescent="0.3">
      <c r="A20" s="156" t="s">
        <v>517</v>
      </c>
      <c r="B20" s="156" t="s">
        <v>523</v>
      </c>
      <c r="C20" s="156" t="s">
        <v>258</v>
      </c>
      <c r="D20" s="156" t="s">
        <v>527</v>
      </c>
      <c r="E20" s="156" t="s">
        <v>480</v>
      </c>
      <c r="F20" s="156">
        <v>11.46</v>
      </c>
      <c r="G20" s="156">
        <v>5.7</v>
      </c>
      <c r="H20" s="157">
        <v>145314.95000000001</v>
      </c>
      <c r="I20" s="157">
        <v>19385.009999999998</v>
      </c>
      <c r="J20" s="158">
        <v>45342</v>
      </c>
      <c r="K20" s="104"/>
      <c r="L20" s="159"/>
      <c r="M20" s="160" t="s">
        <v>528</v>
      </c>
      <c r="N20" s="160"/>
      <c r="O20" s="160"/>
      <c r="P20" s="161">
        <v>3098726.42</v>
      </c>
      <c r="Q20" s="160"/>
      <c r="R20" s="162"/>
    </row>
    <row r="21" spans="1:18" x14ac:dyDescent="0.3">
      <c r="A21" s="156" t="s">
        <v>517</v>
      </c>
      <c r="B21" s="156" t="s">
        <v>523</v>
      </c>
      <c r="C21" s="156" t="s">
        <v>258</v>
      </c>
      <c r="D21" s="156" t="s">
        <v>527</v>
      </c>
      <c r="E21" s="156" t="s">
        <v>529</v>
      </c>
      <c r="F21" s="156">
        <v>14.19</v>
      </c>
      <c r="G21" s="156">
        <v>5</v>
      </c>
      <c r="H21" s="157">
        <v>25819.05</v>
      </c>
      <c r="I21" s="157">
        <v>3444.26</v>
      </c>
      <c r="J21" s="158">
        <v>45342</v>
      </c>
      <c r="K21" s="104"/>
      <c r="L21" s="104"/>
      <c r="M21" s="104"/>
      <c r="N21" s="104"/>
      <c r="O21" s="104"/>
      <c r="P21" s="104"/>
      <c r="Q21" s="104"/>
      <c r="R21" s="104"/>
    </row>
    <row r="22" spans="1:18" x14ac:dyDescent="0.3">
      <c r="A22" s="156" t="s">
        <v>520</v>
      </c>
      <c r="B22" s="156" t="s">
        <v>523</v>
      </c>
      <c r="C22" s="156" t="s">
        <v>521</v>
      </c>
      <c r="D22" s="156" t="s">
        <v>530</v>
      </c>
      <c r="E22" s="156" t="s">
        <v>480</v>
      </c>
      <c r="F22" s="156">
        <v>13.38</v>
      </c>
      <c r="G22" s="156">
        <v>4.9000000000000004</v>
      </c>
      <c r="H22" s="157">
        <v>1572</v>
      </c>
      <c r="I22" s="156">
        <v>367.74</v>
      </c>
      <c r="J22" s="158">
        <v>45342</v>
      </c>
      <c r="K22" s="104"/>
      <c r="L22" s="104"/>
      <c r="M22" s="104"/>
      <c r="N22" s="104"/>
      <c r="O22" s="104"/>
      <c r="P22" s="104"/>
      <c r="Q22" s="104"/>
      <c r="R22" s="104"/>
    </row>
    <row r="23" spans="1:18" x14ac:dyDescent="0.3">
      <c r="A23" s="156" t="s">
        <v>520</v>
      </c>
      <c r="B23" s="156" t="s">
        <v>506</v>
      </c>
      <c r="C23" s="156" t="s">
        <v>521</v>
      </c>
      <c r="D23" s="156" t="s">
        <v>531</v>
      </c>
      <c r="E23" s="156" t="s">
        <v>480</v>
      </c>
      <c r="F23" s="156">
        <v>10.75</v>
      </c>
      <c r="G23" s="156">
        <v>6.2</v>
      </c>
      <c r="H23" s="157">
        <v>40020.75</v>
      </c>
      <c r="I23" s="157">
        <v>9362.19</v>
      </c>
      <c r="J23" s="158">
        <v>45342</v>
      </c>
      <c r="K23" s="104"/>
      <c r="L23" s="104"/>
      <c r="M23" s="104"/>
      <c r="N23" s="104"/>
      <c r="O23" s="104"/>
      <c r="P23" s="104"/>
      <c r="Q23" s="104"/>
      <c r="R23" s="104"/>
    </row>
    <row r="24" spans="1:18" x14ac:dyDescent="0.3">
      <c r="A24" s="156" t="s">
        <v>520</v>
      </c>
      <c r="B24" s="156" t="s">
        <v>506</v>
      </c>
      <c r="C24" s="156" t="s">
        <v>521</v>
      </c>
      <c r="D24" s="156" t="s">
        <v>532</v>
      </c>
      <c r="E24" s="156" t="s">
        <v>480</v>
      </c>
      <c r="F24" s="156">
        <v>11.14</v>
      </c>
      <c r="G24" s="156">
        <v>7.5</v>
      </c>
      <c r="H24" s="157">
        <v>31432.17</v>
      </c>
      <c r="I24" s="157">
        <v>7353.03</v>
      </c>
      <c r="J24" s="158">
        <v>45342</v>
      </c>
      <c r="K24" s="104"/>
      <c r="L24" s="104"/>
      <c r="M24" s="104"/>
      <c r="N24" s="104"/>
      <c r="O24" s="104"/>
      <c r="P24" s="104"/>
      <c r="Q24" s="104"/>
      <c r="R24" s="104"/>
    </row>
    <row r="25" spans="1:18" x14ac:dyDescent="0.3">
      <c r="A25" s="156" t="s">
        <v>520</v>
      </c>
      <c r="B25" s="156" t="s">
        <v>506</v>
      </c>
      <c r="C25" s="156" t="s">
        <v>521</v>
      </c>
      <c r="D25" s="156" t="s">
        <v>532</v>
      </c>
      <c r="E25" s="156" t="s">
        <v>533</v>
      </c>
      <c r="F25" s="156">
        <v>8.5299999999999994</v>
      </c>
      <c r="G25" s="156">
        <v>24.7</v>
      </c>
      <c r="H25" s="157">
        <v>16252.03</v>
      </c>
      <c r="I25" s="157">
        <v>3801.89</v>
      </c>
      <c r="J25" s="158">
        <v>45342</v>
      </c>
      <c r="K25" s="104"/>
      <c r="L25" s="104"/>
      <c r="M25" s="104"/>
      <c r="N25" s="104"/>
      <c r="O25" s="104"/>
      <c r="P25" s="104"/>
      <c r="Q25" s="104"/>
      <c r="R25" s="104"/>
    </row>
    <row r="26" spans="1:18" x14ac:dyDescent="0.3">
      <c r="A26" s="156" t="s">
        <v>525</v>
      </c>
      <c r="B26" s="156" t="s">
        <v>534</v>
      </c>
      <c r="C26" s="156" t="s">
        <v>535</v>
      </c>
      <c r="D26" s="156" t="s">
        <v>536</v>
      </c>
      <c r="E26" s="156" t="s">
        <v>537</v>
      </c>
      <c r="F26" s="156">
        <v>48.85</v>
      </c>
      <c r="G26" s="156">
        <v>9.4</v>
      </c>
      <c r="H26" s="156">
        <v>72</v>
      </c>
      <c r="I26" s="156">
        <v>9.74</v>
      </c>
      <c r="J26" s="158">
        <v>45342</v>
      </c>
      <c r="K26" s="104"/>
      <c r="L26" s="104"/>
      <c r="M26" s="104"/>
      <c r="N26" s="104"/>
      <c r="O26" s="104"/>
      <c r="P26" s="104"/>
      <c r="Q26" s="104"/>
      <c r="R26" s="104"/>
    </row>
    <row r="27" spans="1:18" x14ac:dyDescent="0.3">
      <c r="A27" s="156" t="s">
        <v>525</v>
      </c>
      <c r="B27" s="156" t="s">
        <v>534</v>
      </c>
      <c r="C27" s="156" t="s">
        <v>535</v>
      </c>
      <c r="D27" s="156" t="s">
        <v>536</v>
      </c>
      <c r="E27" s="156" t="s">
        <v>538</v>
      </c>
      <c r="F27" s="156">
        <v>6.57</v>
      </c>
      <c r="G27" s="156">
        <v>5</v>
      </c>
      <c r="H27" s="157">
        <v>9037.02</v>
      </c>
      <c r="I27" s="157">
        <v>1223.01</v>
      </c>
      <c r="J27" s="158">
        <v>45342</v>
      </c>
      <c r="K27" s="104"/>
      <c r="L27" s="104"/>
      <c r="M27" s="104"/>
      <c r="N27" s="104"/>
      <c r="O27" s="104"/>
      <c r="P27" s="104"/>
      <c r="Q27" s="104"/>
      <c r="R27" s="104"/>
    </row>
    <row r="28" spans="1:18" x14ac:dyDescent="0.3">
      <c r="A28" s="156" t="s">
        <v>525</v>
      </c>
      <c r="B28" s="156" t="s">
        <v>534</v>
      </c>
      <c r="C28" s="156" t="s">
        <v>535</v>
      </c>
      <c r="D28" s="156" t="s">
        <v>536</v>
      </c>
      <c r="E28" s="156" t="s">
        <v>480</v>
      </c>
      <c r="F28" s="156">
        <v>6.93</v>
      </c>
      <c r="G28" s="156">
        <v>7</v>
      </c>
      <c r="H28" s="157">
        <v>18119.75</v>
      </c>
      <c r="I28" s="157">
        <v>2452.21</v>
      </c>
      <c r="J28" s="158">
        <v>45342</v>
      </c>
      <c r="K28" s="104"/>
      <c r="L28" s="104"/>
      <c r="M28" s="104"/>
      <c r="N28" s="104"/>
      <c r="O28" s="104"/>
      <c r="P28" s="104"/>
      <c r="Q28" s="104"/>
      <c r="R28" s="104"/>
    </row>
    <row r="29" spans="1:18" x14ac:dyDescent="0.3">
      <c r="A29" s="156" t="s">
        <v>525</v>
      </c>
      <c r="B29" s="156" t="s">
        <v>534</v>
      </c>
      <c r="C29" s="156" t="s">
        <v>535</v>
      </c>
      <c r="D29" s="156" t="s">
        <v>536</v>
      </c>
      <c r="E29" s="156" t="s">
        <v>539</v>
      </c>
      <c r="F29" s="156">
        <v>6.59</v>
      </c>
      <c r="G29" s="156">
        <v>10.4</v>
      </c>
      <c r="H29" s="157">
        <v>5239.3</v>
      </c>
      <c r="I29" s="156">
        <v>709.05</v>
      </c>
      <c r="J29" s="158">
        <v>45342</v>
      </c>
      <c r="K29" s="104"/>
      <c r="L29" s="104"/>
      <c r="M29" s="104"/>
      <c r="N29" s="104"/>
      <c r="O29" s="104"/>
      <c r="P29" s="104"/>
      <c r="Q29" s="104"/>
      <c r="R29" s="104"/>
    </row>
    <row r="30" spans="1:18" x14ac:dyDescent="0.3">
      <c r="A30" s="156" t="s">
        <v>525</v>
      </c>
      <c r="B30" s="156" t="s">
        <v>534</v>
      </c>
      <c r="C30" s="156" t="s">
        <v>535</v>
      </c>
      <c r="D30" s="156" t="s">
        <v>536</v>
      </c>
      <c r="E30" s="156" t="s">
        <v>540</v>
      </c>
      <c r="F30" s="156">
        <v>8.81</v>
      </c>
      <c r="G30" s="156">
        <v>5</v>
      </c>
      <c r="H30" s="157">
        <v>12062.22</v>
      </c>
      <c r="I30" s="157">
        <v>1632.42</v>
      </c>
      <c r="J30" s="158">
        <v>45342</v>
      </c>
      <c r="K30" s="104"/>
      <c r="L30" s="104"/>
      <c r="M30" s="104"/>
      <c r="N30" s="104"/>
      <c r="O30" s="104"/>
      <c r="P30" s="104"/>
      <c r="Q30" s="104"/>
      <c r="R30" s="104"/>
    </row>
    <row r="31" spans="1:18" x14ac:dyDescent="0.3">
      <c r="A31" s="156" t="s">
        <v>525</v>
      </c>
      <c r="B31" s="156" t="s">
        <v>534</v>
      </c>
      <c r="C31" s="156" t="s">
        <v>535</v>
      </c>
      <c r="D31" s="156" t="s">
        <v>536</v>
      </c>
      <c r="E31" s="156" t="s">
        <v>541</v>
      </c>
      <c r="F31" s="156">
        <v>7.69</v>
      </c>
      <c r="G31" s="156">
        <v>5.6</v>
      </c>
      <c r="H31" s="156">
        <v>542.9</v>
      </c>
      <c r="I31" s="156">
        <v>73.47</v>
      </c>
      <c r="J31" s="158">
        <v>45342</v>
      </c>
      <c r="K31" s="104"/>
      <c r="L31" s="104"/>
      <c r="M31" s="104"/>
      <c r="N31" s="104"/>
      <c r="O31" s="104"/>
      <c r="P31" s="104"/>
      <c r="Q31" s="104"/>
      <c r="R31" s="104"/>
    </row>
    <row r="32" spans="1:18" x14ac:dyDescent="0.3">
      <c r="A32" s="156" t="s">
        <v>525</v>
      </c>
      <c r="B32" s="156" t="s">
        <v>523</v>
      </c>
      <c r="C32" s="156" t="s">
        <v>535</v>
      </c>
      <c r="D32" s="156" t="s">
        <v>542</v>
      </c>
      <c r="E32" s="156" t="s">
        <v>516</v>
      </c>
      <c r="F32" s="156">
        <v>9.6</v>
      </c>
      <c r="G32" s="156">
        <v>5</v>
      </c>
      <c r="H32" s="157">
        <v>21065.54</v>
      </c>
      <c r="I32" s="157">
        <v>2850.87</v>
      </c>
      <c r="J32" s="158">
        <v>45342</v>
      </c>
      <c r="K32" s="104"/>
      <c r="L32" s="104"/>
      <c r="M32" s="104"/>
      <c r="N32" s="104"/>
      <c r="O32" s="104"/>
      <c r="P32" s="104"/>
      <c r="Q32" s="104"/>
      <c r="R32" s="104"/>
    </row>
    <row r="33" spans="1:18" x14ac:dyDescent="0.3">
      <c r="A33" s="156" t="s">
        <v>525</v>
      </c>
      <c r="B33" s="156" t="s">
        <v>523</v>
      </c>
      <c r="C33" s="156" t="s">
        <v>535</v>
      </c>
      <c r="D33" s="156" t="s">
        <v>542</v>
      </c>
      <c r="E33" s="156" t="s">
        <v>543</v>
      </c>
      <c r="F33" s="156">
        <v>7.43</v>
      </c>
      <c r="G33" s="156">
        <v>2</v>
      </c>
      <c r="H33" s="156">
        <v>677.6</v>
      </c>
      <c r="I33" s="156">
        <v>91.7</v>
      </c>
      <c r="J33" s="158">
        <v>45342</v>
      </c>
      <c r="K33" s="104"/>
      <c r="L33" s="104"/>
      <c r="M33" s="104"/>
      <c r="N33" s="104"/>
      <c r="O33" s="104"/>
      <c r="P33" s="104"/>
      <c r="Q33" s="104"/>
      <c r="R33" s="104"/>
    </row>
    <row r="34" spans="1:18" x14ac:dyDescent="0.3">
      <c r="A34" s="156" t="s">
        <v>525</v>
      </c>
      <c r="B34" s="156" t="s">
        <v>523</v>
      </c>
      <c r="C34" s="156" t="s">
        <v>535</v>
      </c>
      <c r="D34" s="156" t="s">
        <v>542</v>
      </c>
      <c r="E34" s="156" t="s">
        <v>544</v>
      </c>
      <c r="F34" s="156">
        <v>6.42</v>
      </c>
      <c r="G34" s="156">
        <v>1</v>
      </c>
      <c r="H34" s="156">
        <v>42.35</v>
      </c>
      <c r="I34" s="156">
        <v>5.73</v>
      </c>
      <c r="J34" s="158">
        <v>45342</v>
      </c>
      <c r="K34" s="104"/>
      <c r="L34" s="104"/>
      <c r="M34" s="104"/>
      <c r="N34" s="104"/>
      <c r="O34" s="104"/>
      <c r="P34" s="104"/>
      <c r="Q34" s="104"/>
      <c r="R34" s="104"/>
    </row>
    <row r="35" spans="1:18" x14ac:dyDescent="0.3">
      <c r="A35" s="156" t="s">
        <v>525</v>
      </c>
      <c r="B35" s="156" t="s">
        <v>523</v>
      </c>
      <c r="C35" s="156" t="s">
        <v>535</v>
      </c>
      <c r="D35" s="156" t="s">
        <v>542</v>
      </c>
      <c r="E35" s="156" t="s">
        <v>537</v>
      </c>
      <c r="F35" s="156">
        <v>18.11</v>
      </c>
      <c r="G35" s="156">
        <v>2.2000000000000002</v>
      </c>
      <c r="H35" s="156">
        <v>400</v>
      </c>
      <c r="I35" s="156">
        <v>54.13</v>
      </c>
      <c r="J35" s="158">
        <v>45342</v>
      </c>
      <c r="K35" s="104"/>
      <c r="L35" s="104"/>
      <c r="M35" s="104"/>
      <c r="N35" s="104"/>
      <c r="O35" s="104"/>
      <c r="P35" s="104"/>
      <c r="Q35" s="104"/>
      <c r="R35" s="104"/>
    </row>
    <row r="36" spans="1:18" x14ac:dyDescent="0.3">
      <c r="A36" s="156" t="s">
        <v>525</v>
      </c>
      <c r="B36" s="156" t="s">
        <v>545</v>
      </c>
      <c r="C36" s="156" t="s">
        <v>535</v>
      </c>
      <c r="D36" s="156" t="s">
        <v>546</v>
      </c>
      <c r="E36" s="156" t="s">
        <v>543</v>
      </c>
      <c r="F36" s="156">
        <v>19.600000000000001</v>
      </c>
      <c r="G36" s="156">
        <v>2.6</v>
      </c>
      <c r="H36" s="157">
        <v>2407.9</v>
      </c>
      <c r="I36" s="156">
        <v>325.87</v>
      </c>
      <c r="J36" s="158">
        <v>45342</v>
      </c>
      <c r="K36" s="104"/>
      <c r="L36" s="104"/>
      <c r="M36" s="104"/>
      <c r="N36" s="104"/>
      <c r="O36" s="104"/>
      <c r="P36" s="104"/>
      <c r="Q36" s="104"/>
      <c r="R36" s="104"/>
    </row>
    <row r="37" spans="1:18" x14ac:dyDescent="0.3">
      <c r="A37" s="156" t="s">
        <v>525</v>
      </c>
      <c r="B37" s="156" t="s">
        <v>545</v>
      </c>
      <c r="C37" s="156" t="s">
        <v>535</v>
      </c>
      <c r="D37" s="156" t="s">
        <v>546</v>
      </c>
      <c r="E37" s="156" t="s">
        <v>547</v>
      </c>
      <c r="F37" s="156">
        <v>31.99</v>
      </c>
      <c r="G37" s="156">
        <v>5.3</v>
      </c>
      <c r="H37" s="156">
        <v>518.5</v>
      </c>
      <c r="I37" s="156">
        <v>70.17</v>
      </c>
      <c r="J37" s="158">
        <v>45342</v>
      </c>
      <c r="K37" s="104"/>
      <c r="L37" s="104"/>
      <c r="M37" s="104"/>
      <c r="N37" s="104"/>
      <c r="O37" s="104"/>
      <c r="P37" s="104"/>
      <c r="Q37" s="104"/>
      <c r="R37" s="104"/>
    </row>
    <row r="38" spans="1:18" x14ac:dyDescent="0.3">
      <c r="A38" s="156" t="s">
        <v>525</v>
      </c>
      <c r="B38" s="156" t="s">
        <v>545</v>
      </c>
      <c r="C38" s="156" t="s">
        <v>535</v>
      </c>
      <c r="D38" s="156" t="s">
        <v>546</v>
      </c>
      <c r="E38" s="156" t="s">
        <v>541</v>
      </c>
      <c r="F38" s="156">
        <v>18.72</v>
      </c>
      <c r="G38" s="156">
        <v>5</v>
      </c>
      <c r="H38" s="156">
        <v>935</v>
      </c>
      <c r="I38" s="156">
        <v>126.54</v>
      </c>
      <c r="J38" s="158">
        <v>45342</v>
      </c>
      <c r="K38" s="104"/>
      <c r="L38" s="104"/>
      <c r="M38" s="104"/>
      <c r="N38" s="104"/>
      <c r="O38" s="104"/>
      <c r="P38" s="104"/>
      <c r="Q38" s="104"/>
      <c r="R38" s="104"/>
    </row>
    <row r="39" spans="1:18" x14ac:dyDescent="0.3">
      <c r="A39" s="156" t="s">
        <v>525</v>
      </c>
      <c r="B39" s="156" t="s">
        <v>545</v>
      </c>
      <c r="C39" s="156" t="s">
        <v>535</v>
      </c>
      <c r="D39" s="156" t="s">
        <v>546</v>
      </c>
      <c r="E39" s="156" t="s">
        <v>537</v>
      </c>
      <c r="F39" s="156">
        <v>24.15</v>
      </c>
      <c r="G39" s="156">
        <v>5</v>
      </c>
      <c r="H39" s="156">
        <v>634.6</v>
      </c>
      <c r="I39" s="156">
        <v>85.88</v>
      </c>
      <c r="J39" s="158">
        <v>45342</v>
      </c>
      <c r="K39" s="104"/>
      <c r="L39" s="104"/>
      <c r="M39" s="104"/>
      <c r="N39" s="104"/>
      <c r="O39" s="104"/>
      <c r="P39" s="104"/>
      <c r="Q39" s="104"/>
      <c r="R39" s="104"/>
    </row>
    <row r="40" spans="1:18" x14ac:dyDescent="0.3">
      <c r="A40" s="156" t="s">
        <v>525</v>
      </c>
      <c r="B40" s="156" t="s">
        <v>523</v>
      </c>
      <c r="C40" s="156" t="s">
        <v>535</v>
      </c>
      <c r="D40" s="156" t="s">
        <v>526</v>
      </c>
      <c r="E40" s="156" t="s">
        <v>543</v>
      </c>
      <c r="F40" s="156">
        <v>11.94</v>
      </c>
      <c r="G40" s="156">
        <v>1.5</v>
      </c>
      <c r="H40" s="156">
        <v>623.15</v>
      </c>
      <c r="I40" s="156">
        <v>84.33</v>
      </c>
      <c r="J40" s="158">
        <v>45342</v>
      </c>
      <c r="K40" s="104"/>
      <c r="L40" s="104"/>
      <c r="M40" s="104"/>
      <c r="N40" s="104"/>
      <c r="O40" s="104"/>
      <c r="P40" s="104"/>
      <c r="Q40" s="104"/>
      <c r="R40" s="104"/>
    </row>
    <row r="41" spans="1:18" x14ac:dyDescent="0.3">
      <c r="A41" s="156" t="s">
        <v>525</v>
      </c>
      <c r="B41" s="156" t="s">
        <v>523</v>
      </c>
      <c r="C41" s="156" t="s">
        <v>535</v>
      </c>
      <c r="D41" s="156" t="s">
        <v>526</v>
      </c>
      <c r="E41" s="156" t="s">
        <v>547</v>
      </c>
      <c r="F41" s="156">
        <v>9.15</v>
      </c>
      <c r="G41" s="156">
        <v>2.5</v>
      </c>
      <c r="H41" s="156">
        <v>677.6</v>
      </c>
      <c r="I41" s="156">
        <v>91.7</v>
      </c>
      <c r="J41" s="158">
        <v>45342</v>
      </c>
      <c r="K41" s="104"/>
      <c r="L41" s="104"/>
      <c r="M41" s="104"/>
      <c r="N41" s="104"/>
      <c r="O41" s="104"/>
      <c r="P41" s="104"/>
      <c r="Q41" s="104"/>
      <c r="R41" s="104"/>
    </row>
    <row r="42" spans="1:18" x14ac:dyDescent="0.3">
      <c r="A42" s="156" t="s">
        <v>525</v>
      </c>
      <c r="B42" s="156" t="s">
        <v>523</v>
      </c>
      <c r="C42" s="156" t="s">
        <v>535</v>
      </c>
      <c r="D42" s="156" t="s">
        <v>526</v>
      </c>
      <c r="E42" s="156" t="s">
        <v>537</v>
      </c>
      <c r="F42" s="156">
        <v>23.43</v>
      </c>
      <c r="G42" s="156">
        <v>5</v>
      </c>
      <c r="H42" s="156">
        <v>205</v>
      </c>
      <c r="I42" s="156">
        <v>27.74</v>
      </c>
      <c r="J42" s="158">
        <v>45342</v>
      </c>
      <c r="K42" s="104"/>
      <c r="L42" s="104"/>
      <c r="M42" s="104"/>
      <c r="N42" s="104"/>
      <c r="O42" s="104"/>
      <c r="P42" s="104"/>
      <c r="Q42" s="104"/>
      <c r="R42" s="104"/>
    </row>
    <row r="43" spans="1:18" ht="15.6" x14ac:dyDescent="0.3">
      <c r="A43" s="163"/>
      <c r="B43" s="160"/>
      <c r="C43" s="164"/>
      <c r="D43" s="164"/>
      <c r="E43" s="160" t="s">
        <v>528</v>
      </c>
      <c r="F43" s="160"/>
      <c r="G43" s="164"/>
      <c r="H43" s="161">
        <v>3098726.42</v>
      </c>
      <c r="I43" s="160"/>
      <c r="J43" s="165"/>
      <c r="K43" s="104"/>
      <c r="L43" s="104"/>
      <c r="M43" s="104"/>
      <c r="N43" s="104"/>
      <c r="O43" s="104"/>
      <c r="P43" s="104"/>
      <c r="Q43" s="104"/>
      <c r="R43" s="104"/>
    </row>
    <row r="44" spans="1:18" x14ac:dyDescent="0.3">
      <c r="A44" s="104"/>
      <c r="B44" s="104"/>
      <c r="C44" s="104"/>
      <c r="D44" s="104"/>
      <c r="E44" s="104"/>
      <c r="F44" s="104"/>
      <c r="G44" s="104"/>
      <c r="H44" s="104"/>
      <c r="I44" s="104"/>
      <c r="J44" s="104"/>
      <c r="K44" s="104"/>
      <c r="L44" s="104"/>
      <c r="M44" s="104"/>
      <c r="N44" s="104"/>
      <c r="O44" s="104"/>
      <c r="P44" s="104"/>
      <c r="Q44" s="104"/>
      <c r="R44" s="104"/>
    </row>
    <row r="45" spans="1:18" x14ac:dyDescent="0.3">
      <c r="A45" s="104"/>
      <c r="B45" s="104"/>
      <c r="C45" s="104"/>
      <c r="D45" s="104"/>
      <c r="E45" s="104"/>
      <c r="F45" s="104"/>
      <c r="G45" s="104"/>
      <c r="H45" s="104"/>
      <c r="I45" s="104"/>
      <c r="J45" s="104"/>
      <c r="K45" s="104"/>
      <c r="L45" s="104"/>
      <c r="M45" s="104"/>
      <c r="N45" s="104"/>
      <c r="O45" s="104"/>
      <c r="P45" s="104"/>
      <c r="Q45" s="104"/>
      <c r="R45" s="104"/>
    </row>
    <row r="46" spans="1:18" x14ac:dyDescent="0.3">
      <c r="A46" s="104" t="s">
        <v>548</v>
      </c>
      <c r="B46" s="104"/>
      <c r="C46" s="104"/>
      <c r="D46" s="104"/>
      <c r="E46" s="104"/>
      <c r="F46" s="104"/>
      <c r="G46" s="104"/>
      <c r="H46" s="104"/>
      <c r="I46" s="104"/>
      <c r="J46" s="104"/>
      <c r="K46" s="104"/>
      <c r="L46" s="104"/>
      <c r="M46" s="104"/>
      <c r="N46" s="104"/>
      <c r="O46" s="104"/>
      <c r="P46" s="104"/>
      <c r="Q46" s="104"/>
      <c r="R46" s="104"/>
    </row>
    <row r="47" spans="1:18" x14ac:dyDescent="0.3">
      <c r="A47" s="104" t="s">
        <v>549</v>
      </c>
      <c r="B47" s="104"/>
      <c r="C47" s="104"/>
      <c r="D47" s="104"/>
      <c r="E47" s="104"/>
      <c r="F47" s="104"/>
      <c r="G47" s="104"/>
      <c r="H47" s="104"/>
      <c r="I47" s="104"/>
      <c r="J47" s="104"/>
      <c r="K47" s="104"/>
      <c r="L47" s="104"/>
      <c r="M47" s="104"/>
      <c r="N47" s="104"/>
      <c r="O47" s="104"/>
      <c r="P47" s="104"/>
      <c r="Q47" s="104"/>
      <c r="R47" s="104"/>
    </row>
    <row r="48" spans="1:18" x14ac:dyDescent="0.3">
      <c r="A48" s="104"/>
      <c r="B48" s="104"/>
      <c r="C48" s="104"/>
      <c r="D48" s="104"/>
      <c r="E48" s="104"/>
      <c r="F48" s="104"/>
      <c r="G48" s="104"/>
      <c r="H48" s="104"/>
      <c r="I48" s="104"/>
      <c r="J48" s="104"/>
      <c r="K48" s="104"/>
      <c r="L48" s="104"/>
      <c r="M48" s="104"/>
      <c r="N48" s="104"/>
      <c r="O48" s="104"/>
      <c r="P48" s="104"/>
      <c r="Q48" s="104"/>
      <c r="R48" s="104"/>
    </row>
    <row r="49" spans="1:18" x14ac:dyDescent="0.3">
      <c r="A49" s="104"/>
      <c r="B49" s="104"/>
      <c r="C49" s="104"/>
      <c r="D49" s="104"/>
      <c r="E49" s="104"/>
      <c r="F49" s="104"/>
      <c r="G49" s="104"/>
      <c r="H49" s="104"/>
      <c r="I49" s="104"/>
      <c r="J49" s="104"/>
      <c r="K49" s="104"/>
      <c r="L49" s="104"/>
      <c r="M49" s="104"/>
      <c r="N49" s="104"/>
      <c r="O49" s="104"/>
      <c r="P49" s="104"/>
      <c r="Q49" s="104"/>
      <c r="R49" s="104"/>
    </row>
    <row r="50" spans="1:18" x14ac:dyDescent="0.3">
      <c r="A50" s="104"/>
      <c r="B50" s="104"/>
      <c r="C50" s="104"/>
      <c r="D50" s="104"/>
      <c r="E50" s="104"/>
      <c r="F50" s="104"/>
      <c r="G50" s="104"/>
      <c r="H50" s="104"/>
      <c r="I50" s="104"/>
      <c r="J50" s="104"/>
      <c r="K50" s="104"/>
      <c r="L50" s="104"/>
      <c r="M50" s="104"/>
      <c r="N50" s="104"/>
      <c r="O50" s="104"/>
      <c r="P50" s="104"/>
      <c r="Q50" s="104"/>
      <c r="R50" s="104"/>
    </row>
    <row r="51" spans="1:18" x14ac:dyDescent="0.3">
      <c r="A51" s="166" t="s">
        <v>550</v>
      </c>
      <c r="B51" s="104"/>
      <c r="C51" s="104"/>
      <c r="D51" s="104"/>
      <c r="E51" s="104"/>
      <c r="F51" s="104"/>
      <c r="G51" s="104"/>
      <c r="H51" s="104"/>
      <c r="I51" s="104"/>
      <c r="J51" s="104"/>
      <c r="K51" s="104"/>
      <c r="L51" s="104"/>
      <c r="M51" s="104"/>
      <c r="N51" s="104"/>
      <c r="O51" s="104"/>
      <c r="P51" s="104"/>
      <c r="Q51" s="104"/>
      <c r="R51" s="104"/>
    </row>
  </sheetData>
  <mergeCells count="2">
    <mergeCell ref="A1:J1"/>
    <mergeCell ref="A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8"/>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Neerinckx Philip</DisplayName>
        <AccountId>35</AccountId>
        <AccountType/>
      </UserInfo>
      <UserInfo>
        <DisplayName>Cousaert Christophe</DisplayName>
        <AccountId>20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7" ma:contentTypeDescription="Een nieuw document maken." ma:contentTypeScope="" ma:versionID="7b59cbab39c6884a3ab0b8788b4470d8">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64e36be6a723531e60405deea77d7e49"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SearchPropertie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4503C3-6C6E-4C85-9C00-FD1BF7F184B8}">
  <ds:schemaRefs>
    <ds:schemaRef ds:uri="http://purl.org/dc/terms/"/>
    <ds:schemaRef ds:uri="3b963345-a2f3-46bc-9031-185f786e1d0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2DD1ADE-DC14-4374-A69D-DA6556818AE9}"/>
</file>

<file path=customXml/itemProps3.xml><?xml version="1.0" encoding="utf-8"?>
<ds:datastoreItem xmlns:ds="http://schemas.openxmlformats.org/officeDocument/2006/customXml" ds:itemID="{AF4CA86D-E8C6-4947-8BBE-33D5547C88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Klassieke financiering</vt:lpstr>
      <vt:lpstr>Agressie-subsidies</vt:lpstr>
      <vt:lpstr>Klimaatsubsidies</vt:lpstr>
      <vt:lpstr>Infrastructuurforfait PMH</vt:lpstr>
      <vt:lpstr>Strategisch forfait ZH</vt:lpstr>
      <vt:lpstr>Toestelfinanciering</vt:lpstr>
      <vt:lpstr>Instandhoudingsforfait</vt:lpstr>
      <vt:lpstr>Renteloze energielening</vt:lpstr>
      <vt:lpstr>Blad16</vt:lpstr>
      <vt:lpstr>Blad17</vt:lpstr>
      <vt:lpstr>Blad1</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Cousaert Christophe</cp:lastModifiedBy>
  <cp:revision/>
  <dcterms:created xsi:type="dcterms:W3CDTF">2011-12-02T08:11:51Z</dcterms:created>
  <dcterms:modified xsi:type="dcterms:W3CDTF">2024-04-26T12:46:40Z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AuthorIds_UIVersion_1536">
    <vt:lpwstr>35</vt:lpwstr>
  </property>
  <property fmtid="{D5CDD505-2E9C-101B-9397-08002B2CF9AE}" pid="4" name="AuthorIds_UIVersion_8192">
    <vt:lpwstr>35</vt:lpwstr>
  </property>
</Properties>
</file>